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sa.aav\Desktop\Тарифы и сборы\"/>
    </mc:Choice>
  </mc:AlternateContent>
  <xr:revisionPtr revIDLastSave="0" documentId="13_ncr:1_{A19B7F3C-A4FB-4C0B-A46D-4A2D7A61A931}" xr6:coauthVersionLast="46" xr6:coauthVersionMax="46" xr10:uidLastSave="{00000000-0000-0000-0000-000000000000}"/>
  <bookViews>
    <workbookView xWindow="-120" yWindow="-120" windowWidth="29040" windowHeight="15840" xr2:uid="{F85BFE72-35E4-400F-9A0F-D4374C16CFAF}"/>
  </bookViews>
  <sheets>
    <sheet name="тарифы" sheetId="2" r:id="rId1"/>
    <sheet name="Лист1" sheetId="3" state="hidden" r:id="rId2"/>
  </sheets>
  <definedNames>
    <definedName name="_xlnm._FilterDatabase" localSheetId="1" hidden="1">Лист1!$B$1:$M$226</definedName>
    <definedName name="_xlnm._FilterDatabase" localSheetId="0" hidden="1">тарифы!$A$2:$F$212</definedName>
    <definedName name="_xlnm.Print_Titles" localSheetId="1">Лист1!$1:$1</definedName>
    <definedName name="_xlnm.Print_Titles" localSheetId="0">тарифы!$4:$4</definedName>
    <definedName name="_xlnm.Print_Area" localSheetId="0">тарифы!$A$2:$F$227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9" i="2" l="1"/>
  <c r="F121" i="2"/>
  <c r="F226" i="2" l="1"/>
  <c r="F225" i="2" l="1"/>
  <c r="F224" i="2"/>
  <c r="F223" i="2"/>
  <c r="F222" i="2"/>
  <c r="F221" i="2"/>
  <c r="F140" i="2" l="1"/>
  <c r="F219" i="2"/>
  <c r="F218" i="2"/>
  <c r="F163" i="2"/>
  <c r="F78" i="2" l="1"/>
  <c r="F215" i="2" l="1"/>
  <c r="F216" i="2"/>
  <c r="F217" i="2"/>
  <c r="F214" i="2"/>
  <c r="F162" i="2" l="1"/>
  <c r="D161" i="2"/>
  <c r="D160" i="2"/>
  <c r="F52" i="2" l="1"/>
  <c r="F53" i="2"/>
  <c r="F54" i="2"/>
  <c r="F55" i="2"/>
  <c r="F56" i="2"/>
  <c r="F57" i="2"/>
  <c r="D135" i="2" l="1"/>
  <c r="D134" i="2"/>
  <c r="D83" i="2"/>
  <c r="D82" i="2"/>
  <c r="D81" i="2"/>
  <c r="D80" i="2"/>
  <c r="D79" i="2"/>
  <c r="D77" i="2"/>
  <c r="F77" i="2" s="1"/>
  <c r="D76" i="2"/>
  <c r="D75" i="2"/>
  <c r="D74" i="2"/>
  <c r="D73" i="2"/>
  <c r="D72" i="2"/>
  <c r="D71" i="2"/>
  <c r="D70" i="2"/>
  <c r="D69" i="2"/>
  <c r="D68" i="2"/>
  <c r="D67" i="2"/>
  <c r="D46" i="2"/>
  <c r="F50" i="3"/>
  <c r="F51" i="3"/>
  <c r="F49" i="3"/>
  <c r="F52" i="3"/>
  <c r="K202" i="3" l="1"/>
  <c r="K201" i="3"/>
  <c r="K200" i="3"/>
  <c r="K193" i="3"/>
  <c r="K186" i="3"/>
  <c r="K184" i="3"/>
  <c r="K165" i="3"/>
  <c r="K155" i="3"/>
  <c r="K151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08" i="3"/>
  <c r="K107" i="3"/>
  <c r="K106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3" i="3"/>
  <c r="K30" i="3"/>
  <c r="K28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8" i="3"/>
  <c r="I30" i="3"/>
  <c r="I33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6" i="3"/>
  <c r="I107" i="3"/>
  <c r="I108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51" i="3"/>
  <c r="I155" i="3"/>
  <c r="I165" i="3"/>
  <c r="I184" i="3"/>
  <c r="I186" i="3"/>
  <c r="I193" i="3"/>
  <c r="I200" i="3"/>
  <c r="I201" i="3"/>
  <c r="I202" i="3"/>
  <c r="I3" i="3"/>
  <c r="F54" i="3"/>
  <c r="G54" i="3" s="1"/>
  <c r="F53" i="3"/>
  <c r="G53" i="3" s="1"/>
  <c r="F157" i="3"/>
  <c r="G52" i="3"/>
  <c r="G51" i="3"/>
  <c r="G50" i="3"/>
  <c r="G49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2" i="3"/>
  <c r="G201" i="3"/>
  <c r="G200" i="3"/>
  <c r="G193" i="3"/>
  <c r="G186" i="3"/>
  <c r="G184" i="3"/>
  <c r="G165" i="3"/>
  <c r="G155" i="3"/>
  <c r="G151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08" i="3"/>
  <c r="G107" i="3"/>
  <c r="G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63" i="3"/>
  <c r="G62" i="3"/>
  <c r="G61" i="3"/>
  <c r="G60" i="3"/>
  <c r="G59" i="3"/>
  <c r="G58" i="3"/>
  <c r="G57" i="3"/>
  <c r="G56" i="3"/>
  <c r="G55" i="3"/>
  <c r="G48" i="3"/>
  <c r="G47" i="3"/>
  <c r="G46" i="3"/>
  <c r="G45" i="3"/>
  <c r="G44" i="3"/>
  <c r="G43" i="3"/>
  <c r="G42" i="3"/>
  <c r="G41" i="3"/>
  <c r="G40" i="3"/>
  <c r="G39" i="3"/>
  <c r="G38" i="3"/>
  <c r="G37" i="3"/>
  <c r="G33" i="3"/>
  <c r="G30" i="3"/>
  <c r="G28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3" i="3"/>
  <c r="E211" i="3"/>
  <c r="E210" i="3"/>
  <c r="E209" i="3"/>
  <c r="E208" i="3"/>
  <c r="E207" i="3"/>
  <c r="E206" i="3"/>
  <c r="E205" i="3"/>
  <c r="E204" i="3"/>
  <c r="E202" i="3"/>
  <c r="E201" i="3"/>
  <c r="E200" i="3"/>
  <c r="E193" i="3"/>
  <c r="E186" i="3"/>
  <c r="E184" i="3"/>
  <c r="E165" i="3"/>
  <c r="E155" i="3"/>
  <c r="E151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08" i="3"/>
  <c r="E107" i="3"/>
  <c r="E106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3" i="3"/>
  <c r="E30" i="3"/>
  <c r="E28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3" i="3"/>
  <c r="E203" i="3" s="1"/>
  <c r="D199" i="3"/>
  <c r="K199" i="3" s="1"/>
  <c r="D198" i="3"/>
  <c r="G198" i="3" s="1"/>
  <c r="D197" i="3"/>
  <c r="G197" i="3" s="1"/>
  <c r="D196" i="3"/>
  <c r="E196" i="3" s="1"/>
  <c r="D195" i="3"/>
  <c r="K195" i="3" s="1"/>
  <c r="D194" i="3"/>
  <c r="G194" i="3" s="1"/>
  <c r="D192" i="3"/>
  <c r="E192" i="3" s="1"/>
  <c r="D191" i="3"/>
  <c r="E191" i="3" s="1"/>
  <c r="D190" i="3"/>
  <c r="G190" i="3" s="1"/>
  <c r="D189" i="3"/>
  <c r="G189" i="3" s="1"/>
  <c r="D188" i="3"/>
  <c r="E188" i="3" s="1"/>
  <c r="D187" i="3"/>
  <c r="E187" i="3" s="1"/>
  <c r="D185" i="3"/>
  <c r="G185" i="3" s="1"/>
  <c r="D183" i="3"/>
  <c r="E183" i="3" s="1"/>
  <c r="D182" i="3"/>
  <c r="G182" i="3" s="1"/>
  <c r="D181" i="3"/>
  <c r="G181" i="3" s="1"/>
  <c r="D180" i="3"/>
  <c r="G180" i="3" s="1"/>
  <c r="D179" i="3"/>
  <c r="E179" i="3" s="1"/>
  <c r="D178" i="3"/>
  <c r="G178" i="3" s="1"/>
  <c r="D177" i="3"/>
  <c r="G177" i="3" s="1"/>
  <c r="D176" i="3"/>
  <c r="G176" i="3" s="1"/>
  <c r="D175" i="3"/>
  <c r="E175" i="3" s="1"/>
  <c r="D174" i="3"/>
  <c r="G174" i="3" s="1"/>
  <c r="D173" i="3"/>
  <c r="G173" i="3" s="1"/>
  <c r="D172" i="3"/>
  <c r="G172" i="3" s="1"/>
  <c r="D171" i="3"/>
  <c r="E171" i="3" s="1"/>
  <c r="D170" i="3"/>
  <c r="G170" i="3" s="1"/>
  <c r="D169" i="3"/>
  <c r="G169" i="3" s="1"/>
  <c r="D168" i="3"/>
  <c r="G168" i="3" s="1"/>
  <c r="D167" i="3"/>
  <c r="E167" i="3" s="1"/>
  <c r="D166" i="3"/>
  <c r="G166" i="3" s="1"/>
  <c r="D164" i="3"/>
  <c r="E164" i="3" s="1"/>
  <c r="D163" i="3"/>
  <c r="K163" i="3" s="1"/>
  <c r="D162" i="3"/>
  <c r="G162" i="3" s="1"/>
  <c r="D161" i="3"/>
  <c r="G161" i="3" s="1"/>
  <c r="D160" i="3"/>
  <c r="E160" i="3" s="1"/>
  <c r="D159" i="3"/>
  <c r="G159" i="3" s="1"/>
  <c r="D158" i="3"/>
  <c r="G158" i="3" s="1"/>
  <c r="D157" i="3"/>
  <c r="G157" i="3" s="1"/>
  <c r="D156" i="3"/>
  <c r="E156" i="3" s="1"/>
  <c r="D154" i="3"/>
  <c r="G154" i="3" s="1"/>
  <c r="D153" i="3"/>
  <c r="E153" i="3" s="1"/>
  <c r="D152" i="3"/>
  <c r="E152" i="3" s="1"/>
  <c r="D150" i="3"/>
  <c r="G150" i="3" s="1"/>
  <c r="D149" i="3"/>
  <c r="G149" i="3" s="1"/>
  <c r="D148" i="3"/>
  <c r="E148" i="3" s="1"/>
  <c r="D147" i="3"/>
  <c r="E147" i="3" s="1"/>
  <c r="D146" i="3"/>
  <c r="G146" i="3" s="1"/>
  <c r="D145" i="3"/>
  <c r="G145" i="3" s="1"/>
  <c r="D144" i="3"/>
  <c r="E144" i="3" s="1"/>
  <c r="D114" i="3"/>
  <c r="G114" i="3" s="1"/>
  <c r="D113" i="3"/>
  <c r="G113" i="3" s="1"/>
  <c r="D112" i="3"/>
  <c r="G112" i="3" s="1"/>
  <c r="D111" i="3"/>
  <c r="E111" i="3" s="1"/>
  <c r="D110" i="3"/>
  <c r="G110" i="3" s="1"/>
  <c r="D109" i="3"/>
  <c r="G109" i="3" s="1"/>
  <c r="D105" i="3"/>
  <c r="G105" i="3" s="1"/>
  <c r="D104" i="3"/>
  <c r="E104" i="3" s="1"/>
  <c r="D103" i="3"/>
  <c r="E103" i="3" s="1"/>
  <c r="D79" i="3"/>
  <c r="E79" i="3" s="1"/>
  <c r="D78" i="3"/>
  <c r="G78" i="3" s="1"/>
  <c r="D77" i="3"/>
  <c r="G77" i="3" s="1"/>
  <c r="D76" i="3"/>
  <c r="E76" i="3" s="1"/>
  <c r="D75" i="3"/>
  <c r="E75" i="3" s="1"/>
  <c r="D74" i="3"/>
  <c r="G74" i="3" s="1"/>
  <c r="D73" i="3"/>
  <c r="G73" i="3" s="1"/>
  <c r="D72" i="3"/>
  <c r="E72" i="3" s="1"/>
  <c r="D71" i="3"/>
  <c r="E71" i="3" s="1"/>
  <c r="D70" i="3"/>
  <c r="G70" i="3" s="1"/>
  <c r="D69" i="3"/>
  <c r="G69" i="3" s="1"/>
  <c r="D68" i="3"/>
  <c r="E68" i="3" s="1"/>
  <c r="D67" i="3"/>
  <c r="E67" i="3" s="1"/>
  <c r="D66" i="3"/>
  <c r="G66" i="3" s="1"/>
  <c r="D65" i="3"/>
  <c r="E65" i="3" s="1"/>
  <c r="D64" i="3"/>
  <c r="E64" i="3" s="1"/>
  <c r="D36" i="3"/>
  <c r="E36" i="3" s="1"/>
  <c r="D35" i="3"/>
  <c r="K35" i="3" s="1"/>
  <c r="D34" i="3"/>
  <c r="G34" i="3" s="1"/>
  <c r="D32" i="3"/>
  <c r="E32" i="3" s="1"/>
  <c r="D31" i="3"/>
  <c r="E31" i="3" s="1"/>
  <c r="D29" i="3"/>
  <c r="G29" i="3" s="1"/>
  <c r="D27" i="3"/>
  <c r="E27" i="3" s="1"/>
  <c r="D26" i="3"/>
  <c r="G26" i="3" s="1"/>
  <c r="E163" i="3" l="1"/>
  <c r="E172" i="3"/>
  <c r="E180" i="3"/>
  <c r="E199" i="3"/>
  <c r="G35" i="3"/>
  <c r="G163" i="3"/>
  <c r="I197" i="3"/>
  <c r="I189" i="3"/>
  <c r="I185" i="3"/>
  <c r="I181" i="3"/>
  <c r="I177" i="3"/>
  <c r="I173" i="3"/>
  <c r="I169" i="3"/>
  <c r="I161" i="3"/>
  <c r="I157" i="3"/>
  <c r="I153" i="3"/>
  <c r="I149" i="3"/>
  <c r="I145" i="3"/>
  <c r="I113" i="3"/>
  <c r="I109" i="3"/>
  <c r="I105" i="3"/>
  <c r="I77" i="3"/>
  <c r="I73" i="3"/>
  <c r="I69" i="3"/>
  <c r="I65" i="3"/>
  <c r="I29" i="3"/>
  <c r="K29" i="3"/>
  <c r="K65" i="3"/>
  <c r="K69" i="3"/>
  <c r="K73" i="3"/>
  <c r="K77" i="3"/>
  <c r="K105" i="3"/>
  <c r="K109" i="3"/>
  <c r="K113" i="3"/>
  <c r="K145" i="3"/>
  <c r="K149" i="3"/>
  <c r="K153" i="3"/>
  <c r="K157" i="3"/>
  <c r="K161" i="3"/>
  <c r="K169" i="3"/>
  <c r="K173" i="3"/>
  <c r="K177" i="3"/>
  <c r="K181" i="3"/>
  <c r="K185" i="3"/>
  <c r="K189" i="3"/>
  <c r="K197" i="3"/>
  <c r="E105" i="3"/>
  <c r="E109" i="3"/>
  <c r="E145" i="3"/>
  <c r="E157" i="3"/>
  <c r="E173" i="3"/>
  <c r="E181" i="3"/>
  <c r="G195" i="3"/>
  <c r="I196" i="3"/>
  <c r="I192" i="3"/>
  <c r="I188" i="3"/>
  <c r="I180" i="3"/>
  <c r="I176" i="3"/>
  <c r="I172" i="3"/>
  <c r="I168" i="3"/>
  <c r="I164" i="3"/>
  <c r="I160" i="3"/>
  <c r="I156" i="3"/>
  <c r="I152" i="3"/>
  <c r="I148" i="3"/>
  <c r="I144" i="3"/>
  <c r="I112" i="3"/>
  <c r="I104" i="3"/>
  <c r="I76" i="3"/>
  <c r="I72" i="3"/>
  <c r="I68" i="3"/>
  <c r="I64" i="3"/>
  <c r="I36" i="3"/>
  <c r="I32" i="3"/>
  <c r="K26" i="3"/>
  <c r="K34" i="3"/>
  <c r="K66" i="3"/>
  <c r="K70" i="3"/>
  <c r="K74" i="3"/>
  <c r="K78" i="3"/>
  <c r="K110" i="3"/>
  <c r="K114" i="3"/>
  <c r="K146" i="3"/>
  <c r="K150" i="3"/>
  <c r="K154" i="3"/>
  <c r="K158" i="3"/>
  <c r="K162" i="3"/>
  <c r="K166" i="3"/>
  <c r="K170" i="3"/>
  <c r="K174" i="3"/>
  <c r="K178" i="3"/>
  <c r="K182" i="3"/>
  <c r="K190" i="3"/>
  <c r="K194" i="3"/>
  <c r="K198" i="3"/>
  <c r="E35" i="3"/>
  <c r="E112" i="3"/>
  <c r="E149" i="3"/>
  <c r="E159" i="3"/>
  <c r="E168" i="3"/>
  <c r="E176" i="3"/>
  <c r="E195" i="3"/>
  <c r="G31" i="3"/>
  <c r="G199" i="3"/>
  <c r="I203" i="3"/>
  <c r="I199" i="3"/>
  <c r="I195" i="3"/>
  <c r="I191" i="3"/>
  <c r="I187" i="3"/>
  <c r="I183" i="3"/>
  <c r="I179" i="3"/>
  <c r="I175" i="3"/>
  <c r="I171" i="3"/>
  <c r="I167" i="3"/>
  <c r="I163" i="3"/>
  <c r="I159" i="3"/>
  <c r="I147" i="3"/>
  <c r="I111" i="3"/>
  <c r="I103" i="3"/>
  <c r="I79" i="3"/>
  <c r="I75" i="3"/>
  <c r="I71" i="3"/>
  <c r="I67" i="3"/>
  <c r="I35" i="3"/>
  <c r="I31" i="3"/>
  <c r="I27" i="3"/>
  <c r="K27" i="3"/>
  <c r="K31" i="3"/>
  <c r="K67" i="3"/>
  <c r="K71" i="3"/>
  <c r="K75" i="3"/>
  <c r="K79" i="3"/>
  <c r="K103" i="3"/>
  <c r="K111" i="3"/>
  <c r="K147" i="3"/>
  <c r="K159" i="3"/>
  <c r="K167" i="3"/>
  <c r="K171" i="3"/>
  <c r="K175" i="3"/>
  <c r="K179" i="3"/>
  <c r="K183" i="3"/>
  <c r="K187" i="3"/>
  <c r="K191" i="3"/>
  <c r="K203" i="3"/>
  <c r="E29" i="3"/>
  <c r="E113" i="3"/>
  <c r="E161" i="3"/>
  <c r="E169" i="3"/>
  <c r="E177" i="3"/>
  <c r="E185" i="3"/>
  <c r="E197" i="3"/>
  <c r="I198" i="3"/>
  <c r="I194" i="3"/>
  <c r="I190" i="3"/>
  <c r="I182" i="3"/>
  <c r="I178" i="3"/>
  <c r="I174" i="3"/>
  <c r="I170" i="3"/>
  <c r="I166" i="3"/>
  <c r="I162" i="3"/>
  <c r="I158" i="3"/>
  <c r="I154" i="3"/>
  <c r="I150" i="3"/>
  <c r="I146" i="3"/>
  <c r="I114" i="3"/>
  <c r="I110" i="3"/>
  <c r="I78" i="3"/>
  <c r="I74" i="3"/>
  <c r="I70" i="3"/>
  <c r="I66" i="3"/>
  <c r="I34" i="3"/>
  <c r="I26" i="3"/>
  <c r="K32" i="3"/>
  <c r="K36" i="3"/>
  <c r="K64" i="3"/>
  <c r="K68" i="3"/>
  <c r="K72" i="3"/>
  <c r="K76" i="3"/>
  <c r="K104" i="3"/>
  <c r="K112" i="3"/>
  <c r="K144" i="3"/>
  <c r="K148" i="3"/>
  <c r="K152" i="3"/>
  <c r="K156" i="3"/>
  <c r="K160" i="3"/>
  <c r="K164" i="3"/>
  <c r="K168" i="3"/>
  <c r="K172" i="3"/>
  <c r="K176" i="3"/>
  <c r="K180" i="3"/>
  <c r="K188" i="3"/>
  <c r="K192" i="3"/>
  <c r="K196" i="3"/>
  <c r="E73" i="3"/>
  <c r="G27" i="3"/>
  <c r="G67" i="3"/>
  <c r="G71" i="3"/>
  <c r="G75" i="3"/>
  <c r="G79" i="3"/>
  <c r="G103" i="3"/>
  <c r="G111" i="3"/>
  <c r="G147" i="3"/>
  <c r="G167" i="3"/>
  <c r="G171" i="3"/>
  <c r="G175" i="3"/>
  <c r="G179" i="3"/>
  <c r="G183" i="3"/>
  <c r="G187" i="3"/>
  <c r="G191" i="3"/>
  <c r="G203" i="3"/>
  <c r="E26" i="3"/>
  <c r="E34" i="3"/>
  <c r="E66" i="3"/>
  <c r="E70" i="3"/>
  <c r="E74" i="3"/>
  <c r="E78" i="3"/>
  <c r="E110" i="3"/>
  <c r="E114" i="3"/>
  <c r="E146" i="3"/>
  <c r="E150" i="3"/>
  <c r="E154" i="3"/>
  <c r="E158" i="3"/>
  <c r="E162" i="3"/>
  <c r="E166" i="3"/>
  <c r="E170" i="3"/>
  <c r="E174" i="3"/>
  <c r="E178" i="3"/>
  <c r="E182" i="3"/>
  <c r="E190" i="3"/>
  <c r="E194" i="3"/>
  <c r="E198" i="3"/>
  <c r="G32" i="3"/>
  <c r="G36" i="3"/>
  <c r="G64" i="3"/>
  <c r="G68" i="3"/>
  <c r="G72" i="3"/>
  <c r="G76" i="3"/>
  <c r="G104" i="3"/>
  <c r="G144" i="3"/>
  <c r="G148" i="3"/>
  <c r="G152" i="3"/>
  <c r="G156" i="3"/>
  <c r="G160" i="3"/>
  <c r="G164" i="3"/>
  <c r="G188" i="3"/>
  <c r="G192" i="3"/>
  <c r="G196" i="3"/>
  <c r="E69" i="3"/>
  <c r="E77" i="3"/>
  <c r="E189" i="3"/>
  <c r="G65" i="3"/>
  <c r="G153" i="3"/>
  <c r="D158" i="2"/>
  <c r="D118" i="2"/>
  <c r="D117" i="2"/>
  <c r="D116" i="2"/>
  <c r="D115" i="2"/>
  <c r="D114" i="2"/>
  <c r="D113" i="2"/>
  <c r="D39" i="2"/>
  <c r="D38" i="2"/>
  <c r="D37" i="2"/>
  <c r="D34" i="2"/>
  <c r="D32" i="2"/>
  <c r="D30" i="2"/>
  <c r="D29" i="2"/>
  <c r="D35" i="2"/>
  <c r="D212" i="2"/>
  <c r="D208" i="2" l="1"/>
  <c r="D207" i="2"/>
  <c r="D206" i="2"/>
  <c r="D205" i="2"/>
  <c r="D204" i="2"/>
  <c r="D203" i="2"/>
  <c r="D156" i="2"/>
  <c r="D155" i="2"/>
  <c r="D154" i="2"/>
  <c r="D153" i="2"/>
  <c r="D159" i="2"/>
  <c r="D152" i="2"/>
  <c r="D151" i="2"/>
  <c r="D200" i="2"/>
  <c r="D201" i="2"/>
  <c r="D199" i="2"/>
  <c r="D198" i="2"/>
  <c r="D197" i="2"/>
  <c r="D196" i="2"/>
  <c r="D194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6" i="2"/>
  <c r="D175" i="2"/>
  <c r="D177" i="2"/>
  <c r="D169" i="2"/>
  <c r="D173" i="2"/>
  <c r="D172" i="2"/>
  <c r="D171" i="2"/>
  <c r="D170" i="2"/>
  <c r="D168" i="2"/>
  <c r="D167" i="2"/>
  <c r="D166" i="2"/>
  <c r="D165" i="2"/>
  <c r="D109" i="2"/>
  <c r="D108" i="2"/>
  <c r="D107" i="2"/>
  <c r="F212" i="2" l="1"/>
  <c r="F12" i="2" l="1"/>
  <c r="F16" i="2"/>
  <c r="F30" i="2"/>
  <c r="F31" i="2"/>
  <c r="F32" i="2"/>
  <c r="F33" i="2"/>
  <c r="F34" i="2"/>
  <c r="F35" i="2"/>
  <c r="F36" i="2"/>
  <c r="F37" i="2"/>
  <c r="F38" i="2"/>
  <c r="F39" i="2"/>
  <c r="F40" i="2"/>
  <c r="F29" i="2"/>
  <c r="F7" i="2"/>
  <c r="F6" i="2"/>
  <c r="F159" i="2" l="1"/>
  <c r="F161" i="2" l="1"/>
  <c r="F160" i="2"/>
  <c r="F70" i="2" l="1"/>
  <c r="F72" i="2"/>
  <c r="F97" i="2" l="1"/>
  <c r="F98" i="2"/>
  <c r="F96" i="2"/>
  <c r="F95" i="2"/>
  <c r="F139" i="2" l="1"/>
  <c r="F65" i="2"/>
  <c r="F156" i="2" l="1"/>
  <c r="F194" i="2" l="1"/>
  <c r="F208" i="2" l="1"/>
  <c r="F207" i="2"/>
  <c r="F206" i="2"/>
  <c r="F205" i="2"/>
  <c r="F204" i="2"/>
  <c r="F203" i="2"/>
  <c r="F201" i="2"/>
  <c r="F200" i="2"/>
  <c r="F199" i="2"/>
  <c r="F198" i="2"/>
  <c r="F197" i="2"/>
  <c r="F196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3" i="2"/>
  <c r="F172" i="2"/>
  <c r="F171" i="2"/>
  <c r="F170" i="2"/>
  <c r="F169" i="2"/>
  <c r="F168" i="2"/>
  <c r="F167" i="2"/>
  <c r="F166" i="2"/>
  <c r="F165" i="2"/>
  <c r="F158" i="2"/>
  <c r="F155" i="2"/>
  <c r="F154" i="2"/>
  <c r="F153" i="2"/>
  <c r="F152" i="2"/>
  <c r="F151" i="2"/>
  <c r="F148" i="2"/>
  <c r="F147" i="2"/>
  <c r="F146" i="2"/>
  <c r="F145" i="2"/>
  <c r="F144" i="2"/>
  <c r="F143" i="2"/>
  <c r="F138" i="2"/>
  <c r="F137" i="2"/>
  <c r="F136" i="2"/>
  <c r="F135" i="2"/>
  <c r="F134" i="2"/>
  <c r="F133" i="2"/>
  <c r="F131" i="2"/>
  <c r="F130" i="2"/>
  <c r="F128" i="2"/>
  <c r="F127" i="2"/>
  <c r="F126" i="2"/>
  <c r="F123" i="2"/>
  <c r="F122" i="2"/>
  <c r="F120" i="2"/>
  <c r="F119" i="2"/>
  <c r="F118" i="2"/>
  <c r="F117" i="2"/>
  <c r="F116" i="2"/>
  <c r="F115" i="2"/>
  <c r="F114" i="2"/>
  <c r="F113" i="2"/>
  <c r="F110" i="2"/>
  <c r="F109" i="2"/>
  <c r="F108" i="2"/>
  <c r="F107" i="2"/>
  <c r="F104" i="2"/>
  <c r="F103" i="2"/>
  <c r="F102" i="2"/>
  <c r="F101" i="2"/>
  <c r="F93" i="2"/>
  <c r="F92" i="2"/>
  <c r="F91" i="2"/>
  <c r="F90" i="2"/>
  <c r="F88" i="2"/>
  <c r="F87" i="2"/>
  <c r="F86" i="2"/>
  <c r="F85" i="2"/>
  <c r="F83" i="2"/>
  <c r="F82" i="2"/>
  <c r="F81" i="2"/>
  <c r="F80" i="2"/>
  <c r="F79" i="2"/>
  <c r="F76" i="2"/>
  <c r="F75" i="2"/>
  <c r="F74" i="2"/>
  <c r="F73" i="2"/>
  <c r="F71" i="2"/>
  <c r="F69" i="2"/>
  <c r="F68" i="2"/>
  <c r="F67" i="2"/>
  <c r="F64" i="2"/>
  <c r="F63" i="2"/>
  <c r="F62" i="2"/>
  <c r="F61" i="2"/>
  <c r="F60" i="2"/>
  <c r="F59" i="2"/>
  <c r="F48" i="2"/>
  <c r="F46" i="2"/>
  <c r="F45" i="2"/>
  <c r="F44" i="2"/>
  <c r="F42" i="2"/>
  <c r="F27" i="2"/>
  <c r="F26" i="2"/>
  <c r="F25" i="2"/>
  <c r="F24" i="2"/>
  <c r="F23" i="2"/>
  <c r="F22" i="2"/>
  <c r="F21" i="2"/>
  <c r="F20" i="2"/>
  <c r="F19" i="2"/>
  <c r="F15" i="2"/>
  <c r="F11" i="2"/>
</calcChain>
</file>

<file path=xl/sharedStrings.xml><?xml version="1.0" encoding="utf-8"?>
<sst xmlns="http://schemas.openxmlformats.org/spreadsheetml/2006/main" count="692" uniqueCount="231">
  <si>
    <t>Наименование ставки</t>
  </si>
  <si>
    <t>Единица измерения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</si>
  <si>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</si>
  <si>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</si>
  <si>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</si>
  <si>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</si>
  <si>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</si>
  <si>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</si>
  <si>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</si>
  <si>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</si>
  <si>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</si>
  <si>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</si>
  <si>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</si>
  <si>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</si>
  <si>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</si>
  <si>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</si>
  <si>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</si>
  <si>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</si>
  <si>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</si>
  <si>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</si>
  <si>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</si>
  <si>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</si>
  <si>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</si>
  <si>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</si>
  <si>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</si>
  <si>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</si>
  <si>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</si>
  <si>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</si>
  <si>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</si>
  <si>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</si>
  <si>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</si>
  <si>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</si>
  <si>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</si>
  <si>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</si>
  <si>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</si>
  <si>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</si>
  <si>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</si>
  <si>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</si>
  <si>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</si>
  <si>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</si>
  <si>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</si>
  <si>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</si>
  <si>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</si>
  <si>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</si>
  <si>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</si>
  <si>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</si>
  <si>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</si>
  <si>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</si>
  <si>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</si>
  <si>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</si>
  <si>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</si>
  <si>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</si>
  <si>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</si>
  <si>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</si>
  <si>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</si>
  <si>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</si>
  <si>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</si>
  <si>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</si>
  <si>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</si>
  <si>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</si>
  <si>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</si>
  <si>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</si>
  <si>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</si>
  <si>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</si>
  <si>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</si>
  <si>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</si>
  <si>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</si>
  <si>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</si>
  <si>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</si>
  <si>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</si>
  <si>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</si>
  <si>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</si>
  <si>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</si>
  <si>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</si>
  <si>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</si>
  <si>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</si>
  <si>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</si>
  <si>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</si>
  <si>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</si>
  <si>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</si>
  <si>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</si>
  <si>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</si>
  <si>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</si>
  <si>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</si>
  <si>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</si>
  <si>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</si>
  <si>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</si>
  <si>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</si>
  <si>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</si>
  <si>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</si>
  <si>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</si>
  <si>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</si>
  <si>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</si>
  <si>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</si>
  <si>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</si>
  <si>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</si>
  <si>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</si>
  <si>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</si>
  <si>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</si>
  <si>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</si>
  <si>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</si>
  <si>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</si>
  <si>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</si>
  <si>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</si>
  <si>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</si>
  <si>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</si>
  <si>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</si>
  <si>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</si>
  <si>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</si>
  <si>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</si>
  <si>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</si>
  <si>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</si>
  <si>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</si>
  <si>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</si>
  <si>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</si>
  <si>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</si>
  <si>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</si>
  <si>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</si>
  <si>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</si>
  <si>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</si>
  <si>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</si>
  <si>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</si>
  <si>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</si>
  <si>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</si>
  <si>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</si>
  <si>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</si>
  <si>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</si>
  <si>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</si>
  <si>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</si>
  <si>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</si>
  <si>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</si>
  <si>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</si>
  <si>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</si>
  <si>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</si>
  <si>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</si>
  <si>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</si>
  <si>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</si>
  <si>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</si>
  <si>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</si>
  <si>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</si>
  <si>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</si>
  <si>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</si>
  <si>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</si>
  <si>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</si>
  <si>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</si>
  <si>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</si>
  <si>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</si>
  <si>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</si>
  <si>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</si>
  <si>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</si>
  <si>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</si>
  <si>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</si>
  <si>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</si>
  <si>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</si>
  <si>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</si>
  <si>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</si>
  <si>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</si>
  <si>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</si>
  <si>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</si>
  <si>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</si>
  <si>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</si>
  <si>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</si>
  <si>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</si>
  <si>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</si>
  <si>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</si>
  <si>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</si>
  <si>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</si>
  <si>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</si>
  <si>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</si>
  <si>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</si>
  <si>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</si>
  <si>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</si>
  <si>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</si>
  <si>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</si>
  <si>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</si>
  <si>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</si>
  <si>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</si>
  <si>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</si>
  <si>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</si>
  <si>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</si>
  <si>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</si>
  <si>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</si>
  <si>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НАДБАВКА за продление регламента работы аэропорта</t>
  </si>
  <si>
    <t>Надбавка за продление регламента работы аэропорта ежедневно для пассажирских чартерных рейсов</t>
  </si>
  <si>
    <t xml:space="preserve">20% ко всем тарифам и сборам 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</si>
  <si>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</si>
  <si>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</si>
  <si>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</si>
  <si>
    <t>Ан24, Ан26, Ан-30, Ан-32, АТР72-500, АТР72-600, АТР72-200/210, АТР42-500, АТР42-400, АТР42-300/320, Бомбардье DHC Q200, Бомбардье DHC300, Бомбардье DHC400, CRJ100, CRJ200, CRJ705, CRJ900, CRJ1000, ДЦ3 Дуглас (DC3 Douglas),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</si>
  <si>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>Предоставление услуги FAST TRACK</t>
  </si>
  <si>
    <t>Стоимость 2020</t>
  </si>
  <si>
    <t>Стоимость 2019</t>
  </si>
  <si>
    <t>Действующие</t>
  </si>
  <si>
    <t xml:space="preserve">Предлагаемы </t>
  </si>
  <si>
    <t>Волгоград</t>
  </si>
  <si>
    <t>Иваново</t>
  </si>
  <si>
    <t>Регулируемые</t>
  </si>
  <si>
    <t>Регистрация ЦРТ</t>
  </si>
  <si>
    <t>НН</t>
  </si>
  <si>
    <t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</t>
  </si>
  <si>
    <t>Ан-24, SAAB-2000, Ил-114 (1,70 н.-час)</t>
  </si>
  <si>
    <t>Обслуживание убывающего/прибывающего часто летающего пассажира по программам лояльности для авиакомпаний (ВЗР от 12 лет и старше)</t>
  </si>
  <si>
    <t>Обслуживание убывающего/прибывающего часто летающего пассажира по программам лояльности для авиакомпаний (от 2-х  до 12 лет)</t>
  </si>
  <si>
    <t>Аренда комнаты ожидания повышенной комфортности</t>
  </si>
  <si>
    <t>Тарифы за профилактическую дезинфекцию</t>
  </si>
  <si>
    <t>Профилактическая дезинфекция для ВС до 50 кресел (включительно)</t>
  </si>
  <si>
    <t>Профилактическая дезинфекция для ВС от 51 до 130 кресел (включительно)</t>
  </si>
  <si>
    <t>Профилактическая дезинфекция для ВС от 131 до 200 кресел (включительно)</t>
  </si>
  <si>
    <t>Профилактическая дезинфекция для ВС от 200 кресел и более</t>
  </si>
  <si>
    <t>В737-800 (только влажная уборка поверхностей и оборудования в бортовых туалетах)</t>
  </si>
  <si>
    <t>Тариф за дополнительные услуги по наземному обслуживанию ВС</t>
  </si>
  <si>
    <t xml:space="preserve">Вывоз и утилизация бытовых отходов с/от ВС (при уборке ВС силами экипажа) </t>
  </si>
  <si>
    <t>руб./услуга</t>
  </si>
  <si>
    <t>Предоставление комнаты ожидания повышенной комфортности для пассажиров бизнес-класса</t>
  </si>
  <si>
    <t>Аренда учебного класса СНО ВС на территории АО "Аэропорт Туношна" 1-3 часа</t>
  </si>
  <si>
    <t>Аренда учебного класса СНО ВС на территории АО "Аэропорт Туношна" более 3-х часов</t>
  </si>
  <si>
    <t>Предоставление персонала (оказание помощи маломобильному пассажиру при рассадке внутри салона ВС)</t>
  </si>
  <si>
    <t>Тарифы комплекса услуг по оформлению, обработке и доставке багажа (Lost &amp; Found)</t>
  </si>
  <si>
    <t>Оформление неисправностей зарегистрированного багажа и его розыск</t>
  </si>
  <si>
    <t>Обработка досылочного багажа</t>
  </si>
  <si>
    <t>Услуга по оформлению претензионного материала неисправностей зарегистрированного багажа</t>
  </si>
  <si>
    <t>Обработка невостребованного багажа</t>
  </si>
  <si>
    <t>Доставка багажа</t>
  </si>
  <si>
    <t>руб./км</t>
  </si>
  <si>
    <t>(действуют с23 октября 2020 г.)</t>
  </si>
  <si>
    <t>Размещение экипажа Авиакомпании в комнате ожидания повышенной комфортности (на время задержки от планового времени вылета ВС по МЕТЕО и Техническим причинам)</t>
  </si>
  <si>
    <t>АЭРОПОРТОВЫЕ СБОРЫ И ТАРИФЫ НА НАЗЕМНОЕ ОБСЛУЖИВАНИЕ в                 АО "Аэропорт Туношна"</t>
  </si>
  <si>
    <t>Жидкость противообледенительная «Дефрост ЕГ 88.1» (тип I) 100%</t>
  </si>
  <si>
    <t xml:space="preserve">Жидкость противообледенительная «Octaflo» (тип I) 100% </t>
  </si>
  <si>
    <t>Жидкость антиобледенительная «Maxflight» (тип IV) 100%</t>
  </si>
  <si>
    <t>Дополнительные работы грузчиков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</si>
</sst>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95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 wrapText="1"/>
    </xf>
    <xf numFmtId="9" fontId="4" fillId="0" borderId="0" xfId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1" applyNumberFormat="1" applyFont="1"/>
    <xf numFmtId="9" fontId="4" fillId="0" borderId="0" xfId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vertical="center"/>
    </xf>
    <xf numFmtId="4" fontId="0" fillId="0" borderId="0" xfId="0" applyNumberFormat="1"/>
    <xf numFmtId="4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9" fontId="12" fillId="3" borderId="1" xfId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 wrapText="1"/>
    </xf>
    <xf numFmtId="4" fontId="21" fillId="3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AC911CEF-04AE-4CA3-8423-B1CA047D7ABE}"/>
    <cellStyle name="Обычный 2 2" xfId="3" xr:uid="{7CFB02B2-3DE1-4045-A4EC-E71075331AB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G227"/>
  <sheetViews>
    <sheetView tabSelected="1" zoomScale="85" zoomScaleNormal="85" workbookViewId="0">
      <pane ySplit="4" topLeftCell="A134" activePane="bottomLeft" state="frozen"/>
      <selection pane="bottomLeft" activeCell="D149" sqref="D149"/>
    </sheetView>
  </sheetViews>
  <sheetFormatPr defaultRowHeight="15" x14ac:dyDescent="0.25"/>
  <cols>
    <col min="1" max="1" width="59.28515625" customWidth="1"/>
    <col min="2" max="2" width="18.85546875" style="2" customWidth="1"/>
    <col min="3" max="3" width="13.140625" style="1" hidden="1" customWidth="1"/>
    <col min="4" max="4" width="13.140625" style="59" customWidth="1"/>
    <col min="5" max="6" width="13.140625" style="2" customWidth="1"/>
  </cols>
  <sheetData>
    <row r="2" spans="1:6" ht="72" customHeight="1" x14ac:dyDescent="0.25">
      <c r="A2" s="83" t="s">
        <v>226</v>
      </c>
      <c r="B2" s="84"/>
      <c r="C2" s="84"/>
      <c r="D2" s="84"/>
      <c r="E2" s="84"/>
      <c r="F2" s="84"/>
    </row>
    <row r="3" spans="1:6" ht="15.75" x14ac:dyDescent="0.25">
      <c r="A3" s="85" t="s">
        <v>224</v>
      </c>
      <c r="B3" s="86"/>
      <c r="C3" s="86"/>
      <c r="D3" s="86"/>
      <c r="E3" s="86"/>
      <c r="F3" s="86"/>
    </row>
    <row r="4" spans="1:6" ht="31.5" x14ac:dyDescent="0.25">
      <c r="A4" s="3" t="s">
        <v>0</v>
      </c>
      <c r="B4" s="3" t="s">
        <v>1</v>
      </c>
      <c r="C4" s="4" t="s">
        <v>191</v>
      </c>
      <c r="D4" s="50" t="s">
        <v>190</v>
      </c>
      <c r="E4" s="3" t="s">
        <v>2</v>
      </c>
      <c r="F4" s="4" t="s">
        <v>3</v>
      </c>
    </row>
    <row r="5" spans="1:6" ht="16.5" x14ac:dyDescent="0.25">
      <c r="A5" s="90" t="s">
        <v>4</v>
      </c>
      <c r="B5" s="90"/>
      <c r="C5" s="90"/>
      <c r="D5" s="90"/>
      <c r="E5" s="90"/>
      <c r="F5" s="90"/>
    </row>
    <row r="6" spans="1:6" ht="15.75" x14ac:dyDescent="0.25">
      <c r="A6" s="5" t="s">
        <v>5</v>
      </c>
      <c r="B6" s="31" t="s">
        <v>6</v>
      </c>
      <c r="C6" s="6">
        <v>1013.02</v>
      </c>
      <c r="D6" s="52">
        <v>1013.02</v>
      </c>
      <c r="E6" s="7">
        <v>0.2</v>
      </c>
      <c r="F6" s="6">
        <f>D6*1.2</f>
        <v>1215.624</v>
      </c>
    </row>
    <row r="7" spans="1:6" ht="15.75" x14ac:dyDescent="0.25">
      <c r="A7" s="5" t="s">
        <v>185</v>
      </c>
      <c r="B7" s="31" t="s">
        <v>6</v>
      </c>
      <c r="C7" s="6">
        <v>415.74</v>
      </c>
      <c r="D7" s="52">
        <v>415.74</v>
      </c>
      <c r="E7" s="7">
        <v>0.2</v>
      </c>
      <c r="F7" s="6">
        <f>D7*1.2</f>
        <v>498.88799999999998</v>
      </c>
    </row>
    <row r="8" spans="1:6" ht="31.5" x14ac:dyDescent="0.25">
      <c r="A8" s="32" t="s">
        <v>8</v>
      </c>
      <c r="B8" s="31" t="s">
        <v>9</v>
      </c>
      <c r="C8" s="6">
        <v>5</v>
      </c>
      <c r="D8" s="52">
        <v>5</v>
      </c>
      <c r="E8" s="7"/>
      <c r="F8" s="6"/>
    </row>
    <row r="9" spans="1:6" s="15" customFormat="1" ht="101.25" customHeight="1" x14ac:dyDescent="0.25">
      <c r="A9" s="87" t="s">
        <v>186</v>
      </c>
      <c r="B9" s="88"/>
      <c r="C9" s="88"/>
      <c r="D9" s="88"/>
      <c r="E9" s="88"/>
      <c r="F9" s="89"/>
    </row>
    <row r="10" spans="1:6" ht="16.5" x14ac:dyDescent="0.25">
      <c r="A10" s="43" t="s">
        <v>10</v>
      </c>
      <c r="B10" s="61"/>
      <c r="C10" s="43"/>
      <c r="D10" s="51"/>
      <c r="E10" s="43"/>
      <c r="F10" s="43"/>
    </row>
    <row r="11" spans="1:6" ht="15.75" x14ac:dyDescent="0.25">
      <c r="A11" s="32" t="s">
        <v>11</v>
      </c>
      <c r="B11" s="31" t="s">
        <v>12</v>
      </c>
      <c r="C11" s="6">
        <v>148.04</v>
      </c>
      <c r="D11" s="52">
        <v>148.04</v>
      </c>
      <c r="E11" s="7">
        <v>0.2</v>
      </c>
      <c r="F11" s="6">
        <f>D11*1.2</f>
        <v>177.648</v>
      </c>
    </row>
    <row r="12" spans="1:6" ht="15.75" x14ac:dyDescent="0.25">
      <c r="A12" s="32" t="s">
        <v>13</v>
      </c>
      <c r="B12" s="31" t="s">
        <v>12</v>
      </c>
      <c r="C12" s="6">
        <v>148.04</v>
      </c>
      <c r="D12" s="52">
        <v>148.04</v>
      </c>
      <c r="E12" s="7">
        <v>0</v>
      </c>
      <c r="F12" s="6">
        <f>D12</f>
        <v>148.04</v>
      </c>
    </row>
    <row r="13" spans="1:6" ht="16.5" x14ac:dyDescent="0.25">
      <c r="A13" s="91" t="s">
        <v>14</v>
      </c>
      <c r="B13" s="92"/>
      <c r="C13" s="92"/>
      <c r="D13" s="92"/>
      <c r="E13" s="92"/>
      <c r="F13" s="93"/>
    </row>
    <row r="14" spans="1:6" ht="16.5" x14ac:dyDescent="0.25">
      <c r="A14" s="43" t="s">
        <v>15</v>
      </c>
      <c r="B14" s="61"/>
      <c r="C14" s="43"/>
      <c r="D14" s="51"/>
      <c r="E14" s="43"/>
      <c r="F14" s="43"/>
    </row>
    <row r="15" spans="1:6" ht="15.75" x14ac:dyDescent="0.25">
      <c r="A15" s="32" t="s">
        <v>11</v>
      </c>
      <c r="B15" s="31" t="s">
        <v>12</v>
      </c>
      <c r="C15" s="6">
        <v>155.56</v>
      </c>
      <c r="D15" s="52">
        <v>155.56</v>
      </c>
      <c r="E15" s="7">
        <v>0.2</v>
      </c>
      <c r="F15" s="6">
        <f t="shared" ref="F15" si="0">D15*1.2</f>
        <v>186.672</v>
      </c>
    </row>
    <row r="16" spans="1:6" ht="15.75" x14ac:dyDescent="0.25">
      <c r="A16" s="32" t="s">
        <v>13</v>
      </c>
      <c r="B16" s="31" t="s">
        <v>12</v>
      </c>
      <c r="C16" s="6">
        <v>155.56</v>
      </c>
      <c r="D16" s="52">
        <v>155.56</v>
      </c>
      <c r="E16" s="7">
        <v>0</v>
      </c>
      <c r="F16" s="6">
        <f>D16</f>
        <v>155.56</v>
      </c>
    </row>
    <row r="17" spans="1:6" ht="16.5" x14ac:dyDescent="0.25">
      <c r="A17" s="43" t="s">
        <v>16</v>
      </c>
      <c r="B17" s="61"/>
      <c r="C17" s="43"/>
      <c r="D17" s="51"/>
      <c r="E17" s="43"/>
      <c r="F17" s="43"/>
    </row>
    <row r="18" spans="1:6" ht="16.5" x14ac:dyDescent="0.25">
      <c r="A18" s="43" t="s">
        <v>17</v>
      </c>
      <c r="B18" s="61"/>
      <c r="C18" s="43"/>
      <c r="D18" s="51"/>
      <c r="E18" s="43"/>
      <c r="F18" s="43"/>
    </row>
    <row r="19" spans="1:6" ht="15.75" x14ac:dyDescent="0.25">
      <c r="A19" s="9" t="s">
        <v>18</v>
      </c>
      <c r="B19" s="31" t="s">
        <v>19</v>
      </c>
      <c r="C19" s="4">
        <v>4</v>
      </c>
      <c r="D19" s="50">
        <v>4.22</v>
      </c>
      <c r="E19" s="7">
        <v>0.2</v>
      </c>
      <c r="F19" s="6">
        <f t="shared" ref="F19:F27" si="1">D19*1.2</f>
        <v>5.0639999999999992</v>
      </c>
    </row>
    <row r="20" spans="1:6" ht="15.75" x14ac:dyDescent="0.25">
      <c r="A20" s="32" t="s">
        <v>20</v>
      </c>
      <c r="B20" s="31" t="s">
        <v>19</v>
      </c>
      <c r="C20" s="6">
        <v>0.31</v>
      </c>
      <c r="D20" s="52">
        <v>0.33</v>
      </c>
      <c r="E20" s="7">
        <v>0.2</v>
      </c>
      <c r="F20" s="6">
        <f t="shared" si="1"/>
        <v>0.39600000000000002</v>
      </c>
    </row>
    <row r="21" spans="1:6" ht="15.75" x14ac:dyDescent="0.25">
      <c r="A21" s="9" t="s">
        <v>21</v>
      </c>
      <c r="B21" s="31" t="s">
        <v>19</v>
      </c>
      <c r="C21" s="4">
        <v>5.05</v>
      </c>
      <c r="D21" s="50">
        <v>5.33</v>
      </c>
      <c r="E21" s="7">
        <v>0.2</v>
      </c>
      <c r="F21" s="6">
        <f t="shared" si="1"/>
        <v>6.3959999999999999</v>
      </c>
    </row>
    <row r="22" spans="1:6" ht="15.75" x14ac:dyDescent="0.25">
      <c r="A22" s="32" t="s">
        <v>22</v>
      </c>
      <c r="B22" s="31" t="s">
        <v>19</v>
      </c>
      <c r="C22" s="6">
        <v>2.31</v>
      </c>
      <c r="D22" s="52">
        <v>2.44</v>
      </c>
      <c r="E22" s="7">
        <v>0.2</v>
      </c>
      <c r="F22" s="6">
        <f t="shared" si="1"/>
        <v>2.9279999999999999</v>
      </c>
    </row>
    <row r="23" spans="1:6" ht="15.75" x14ac:dyDescent="0.25">
      <c r="A23" s="32" t="s">
        <v>23</v>
      </c>
      <c r="B23" s="31" t="s">
        <v>19</v>
      </c>
      <c r="C23" s="6">
        <v>2.74</v>
      </c>
      <c r="D23" s="52">
        <v>2.89</v>
      </c>
      <c r="E23" s="7">
        <v>0.2</v>
      </c>
      <c r="F23" s="6">
        <f t="shared" si="1"/>
        <v>3.468</v>
      </c>
    </row>
    <row r="24" spans="1:6" ht="15.75" x14ac:dyDescent="0.25">
      <c r="A24" s="9" t="s">
        <v>24</v>
      </c>
      <c r="B24" s="31" t="s">
        <v>25</v>
      </c>
      <c r="C24" s="4">
        <v>6.14</v>
      </c>
      <c r="D24" s="50">
        <v>6.48</v>
      </c>
      <c r="E24" s="7">
        <v>0.2</v>
      </c>
      <c r="F24" s="6">
        <f t="shared" si="1"/>
        <v>7.7759999999999998</v>
      </c>
    </row>
    <row r="25" spans="1:6" ht="15.75" x14ac:dyDescent="0.25">
      <c r="A25" s="9" t="s">
        <v>26</v>
      </c>
      <c r="B25" s="31" t="s">
        <v>19</v>
      </c>
      <c r="C25" s="4">
        <v>7.63</v>
      </c>
      <c r="D25" s="50">
        <v>8.0500000000000007</v>
      </c>
      <c r="E25" s="7">
        <v>0.2</v>
      </c>
      <c r="F25" s="6">
        <f t="shared" si="1"/>
        <v>9.66</v>
      </c>
    </row>
    <row r="26" spans="1:6" ht="15.75" x14ac:dyDescent="0.25">
      <c r="A26" s="32" t="s">
        <v>22</v>
      </c>
      <c r="B26" s="31" t="s">
        <v>19</v>
      </c>
      <c r="C26" s="6">
        <v>2.48</v>
      </c>
      <c r="D26" s="52">
        <v>2.62</v>
      </c>
      <c r="E26" s="7">
        <v>0.2</v>
      </c>
      <c r="F26" s="6">
        <f t="shared" si="1"/>
        <v>3.1440000000000001</v>
      </c>
    </row>
    <row r="27" spans="1:6" ht="15.75" x14ac:dyDescent="0.25">
      <c r="A27" s="32" t="s">
        <v>23</v>
      </c>
      <c r="B27" s="31" t="s">
        <v>19</v>
      </c>
      <c r="C27" s="6">
        <v>5.15</v>
      </c>
      <c r="D27" s="52">
        <v>5.43</v>
      </c>
      <c r="E27" s="7">
        <v>0.2</v>
      </c>
      <c r="F27" s="6">
        <f t="shared" si="1"/>
        <v>6.5159999999999991</v>
      </c>
    </row>
    <row r="28" spans="1:6" ht="16.5" x14ac:dyDescent="0.25">
      <c r="A28" s="43" t="s">
        <v>27</v>
      </c>
      <c r="B28" s="61"/>
      <c r="C28" s="43"/>
      <c r="D28" s="51"/>
      <c r="E28" s="43"/>
      <c r="F28" s="43"/>
    </row>
    <row r="29" spans="1:6" ht="15.75" x14ac:dyDescent="0.25">
      <c r="A29" s="9" t="s">
        <v>28</v>
      </c>
      <c r="B29" s="31" t="s">
        <v>19</v>
      </c>
      <c r="C29" s="4">
        <v>4.8099999999999996</v>
      </c>
      <c r="D29" s="50">
        <f t="shared" ref="D29:D34" si="2">ROUND(C29*1.055,2)</f>
        <v>5.07</v>
      </c>
      <c r="E29" s="7">
        <v>0</v>
      </c>
      <c r="F29" s="6">
        <f>D29</f>
        <v>5.07</v>
      </c>
    </row>
    <row r="30" spans="1:6" ht="15.75" x14ac:dyDescent="0.25">
      <c r="A30" s="32" t="s">
        <v>22</v>
      </c>
      <c r="B30" s="31" t="s">
        <v>19</v>
      </c>
      <c r="C30" s="6">
        <v>1.8</v>
      </c>
      <c r="D30" s="52">
        <f t="shared" si="2"/>
        <v>1.9</v>
      </c>
      <c r="E30" s="7">
        <v>0</v>
      </c>
      <c r="F30" s="6">
        <f t="shared" ref="F30:F40" si="3">D30</f>
        <v>1.9</v>
      </c>
    </row>
    <row r="31" spans="1:6" ht="15.75" x14ac:dyDescent="0.25">
      <c r="A31" s="32" t="s">
        <v>23</v>
      </c>
      <c r="B31" s="31" t="s">
        <v>19</v>
      </c>
      <c r="C31" s="6">
        <v>3.01</v>
      </c>
      <c r="D31" s="52">
        <v>3.17</v>
      </c>
      <c r="E31" s="7">
        <v>0</v>
      </c>
      <c r="F31" s="6">
        <f t="shared" si="3"/>
        <v>3.17</v>
      </c>
    </row>
    <row r="32" spans="1:6" ht="15.75" x14ac:dyDescent="0.25">
      <c r="A32" s="9" t="s">
        <v>29</v>
      </c>
      <c r="B32" s="31" t="s">
        <v>19</v>
      </c>
      <c r="C32" s="4">
        <v>5.55</v>
      </c>
      <c r="D32" s="50">
        <f t="shared" si="2"/>
        <v>5.86</v>
      </c>
      <c r="E32" s="7">
        <v>0</v>
      </c>
      <c r="F32" s="6">
        <f t="shared" si="3"/>
        <v>5.86</v>
      </c>
    </row>
    <row r="33" spans="1:6" ht="15.75" x14ac:dyDescent="0.25">
      <c r="A33" s="32" t="s">
        <v>22</v>
      </c>
      <c r="B33" s="31" t="s">
        <v>19</v>
      </c>
      <c r="C33" s="6">
        <v>2.81</v>
      </c>
      <c r="D33" s="52">
        <v>2.97</v>
      </c>
      <c r="E33" s="7">
        <v>0</v>
      </c>
      <c r="F33" s="6">
        <f t="shared" si="3"/>
        <v>2.97</v>
      </c>
    </row>
    <row r="34" spans="1:6" ht="15.75" x14ac:dyDescent="0.25">
      <c r="A34" s="32" t="s">
        <v>23</v>
      </c>
      <c r="B34" s="31" t="s">
        <v>19</v>
      </c>
      <c r="C34" s="6">
        <v>2.74</v>
      </c>
      <c r="D34" s="52">
        <f t="shared" si="2"/>
        <v>2.89</v>
      </c>
      <c r="E34" s="7">
        <v>0</v>
      </c>
      <c r="F34" s="6">
        <f t="shared" si="3"/>
        <v>2.89</v>
      </c>
    </row>
    <row r="35" spans="1:6" ht="15.75" x14ac:dyDescent="0.25">
      <c r="A35" s="9" t="s">
        <v>155</v>
      </c>
      <c r="B35" s="31" t="s">
        <v>19</v>
      </c>
      <c r="C35" s="4">
        <v>6.64</v>
      </c>
      <c r="D35" s="50">
        <f>ROUND(C35*1.055,2)</f>
        <v>7.01</v>
      </c>
      <c r="E35" s="7">
        <v>0</v>
      </c>
      <c r="F35" s="6">
        <f t="shared" si="3"/>
        <v>7.01</v>
      </c>
    </row>
    <row r="36" spans="1:6" ht="15.75" x14ac:dyDescent="0.25">
      <c r="A36" s="32" t="s">
        <v>22</v>
      </c>
      <c r="B36" s="31" t="s">
        <v>19</v>
      </c>
      <c r="C36" s="6">
        <v>2.95</v>
      </c>
      <c r="D36" s="52">
        <v>3.12</v>
      </c>
      <c r="E36" s="7">
        <v>0</v>
      </c>
      <c r="F36" s="6">
        <f t="shared" si="3"/>
        <v>3.12</v>
      </c>
    </row>
    <row r="37" spans="1:6" ht="15.75" x14ac:dyDescent="0.25">
      <c r="A37" s="32" t="s">
        <v>23</v>
      </c>
      <c r="B37" s="31" t="s">
        <v>19</v>
      </c>
      <c r="C37" s="6">
        <v>3.69</v>
      </c>
      <c r="D37" s="52">
        <f t="shared" ref="D37:D39" si="4">ROUND(C37*1.055,2)</f>
        <v>3.89</v>
      </c>
      <c r="E37" s="7">
        <v>0</v>
      </c>
      <c r="F37" s="6">
        <f t="shared" si="3"/>
        <v>3.89</v>
      </c>
    </row>
    <row r="38" spans="1:6" ht="15.75" x14ac:dyDescent="0.25">
      <c r="A38" s="9" t="s">
        <v>26</v>
      </c>
      <c r="B38" s="31" t="s">
        <v>19</v>
      </c>
      <c r="C38" s="4">
        <v>8.1300000000000008</v>
      </c>
      <c r="D38" s="50">
        <f t="shared" si="4"/>
        <v>8.58</v>
      </c>
      <c r="E38" s="7">
        <v>0</v>
      </c>
      <c r="F38" s="6">
        <f t="shared" si="3"/>
        <v>8.58</v>
      </c>
    </row>
    <row r="39" spans="1:6" ht="15.75" x14ac:dyDescent="0.25">
      <c r="A39" s="32" t="s">
        <v>22</v>
      </c>
      <c r="B39" s="31" t="s">
        <v>19</v>
      </c>
      <c r="C39" s="6">
        <v>2.98</v>
      </c>
      <c r="D39" s="52">
        <f t="shared" si="4"/>
        <v>3.14</v>
      </c>
      <c r="E39" s="7">
        <v>0</v>
      </c>
      <c r="F39" s="6">
        <f t="shared" si="3"/>
        <v>3.14</v>
      </c>
    </row>
    <row r="40" spans="1:6" ht="15.75" x14ac:dyDescent="0.25">
      <c r="A40" s="32" t="s">
        <v>23</v>
      </c>
      <c r="B40" s="31" t="s">
        <v>19</v>
      </c>
      <c r="C40" s="6">
        <v>5.15</v>
      </c>
      <c r="D40" s="52">
        <v>5.44</v>
      </c>
      <c r="E40" s="7">
        <v>0</v>
      </c>
      <c r="F40" s="6">
        <f t="shared" si="3"/>
        <v>5.44</v>
      </c>
    </row>
    <row r="41" spans="1:6" ht="16.5" x14ac:dyDescent="0.25">
      <c r="A41" s="43" t="s">
        <v>30</v>
      </c>
      <c r="B41" s="61"/>
      <c r="C41" s="43"/>
      <c r="D41" s="51"/>
      <c r="E41" s="43"/>
      <c r="F41" s="43"/>
    </row>
    <row r="42" spans="1:6" ht="15.75" x14ac:dyDescent="0.25">
      <c r="A42" s="32" t="s">
        <v>31</v>
      </c>
      <c r="B42" s="31" t="s">
        <v>32</v>
      </c>
      <c r="C42" s="6">
        <v>4412</v>
      </c>
      <c r="D42" s="52">
        <v>4654.66</v>
      </c>
      <c r="E42" s="7">
        <v>0.2</v>
      </c>
      <c r="F42" s="6">
        <f>D42*1.2</f>
        <v>5585.5919999999996</v>
      </c>
    </row>
    <row r="43" spans="1:6" ht="16.5" x14ac:dyDescent="0.25">
      <c r="A43" s="43" t="s">
        <v>33</v>
      </c>
      <c r="B43" s="61"/>
      <c r="C43" s="43"/>
      <c r="D43" s="51"/>
      <c r="E43" s="43"/>
      <c r="F43" s="43"/>
    </row>
    <row r="44" spans="1:6" ht="15.75" x14ac:dyDescent="0.25">
      <c r="A44" s="32" t="s">
        <v>34</v>
      </c>
      <c r="B44" s="31" t="s">
        <v>32</v>
      </c>
      <c r="C44" s="6">
        <v>1796.3</v>
      </c>
      <c r="D44" s="52">
        <v>1895.1</v>
      </c>
      <c r="E44" s="7">
        <v>0.2</v>
      </c>
      <c r="F44" s="6">
        <f t="shared" ref="F44:F46" si="5">D44*1.2</f>
        <v>2274.12</v>
      </c>
    </row>
    <row r="45" spans="1:6" ht="15.75" x14ac:dyDescent="0.25">
      <c r="A45" s="32" t="s">
        <v>35</v>
      </c>
      <c r="B45" s="31" t="s">
        <v>32</v>
      </c>
      <c r="C45" s="6">
        <v>1796.3</v>
      </c>
      <c r="D45" s="52">
        <v>1895.1</v>
      </c>
      <c r="E45" s="7">
        <v>0.2</v>
      </c>
      <c r="F45" s="6">
        <f t="shared" si="5"/>
        <v>2274.12</v>
      </c>
    </row>
    <row r="46" spans="1:6" ht="15.75" x14ac:dyDescent="0.25">
      <c r="A46" s="32" t="s">
        <v>36</v>
      </c>
      <c r="B46" s="31" t="s">
        <v>32</v>
      </c>
      <c r="C46" s="6">
        <v>3011.5</v>
      </c>
      <c r="D46" s="52">
        <f>ROUND(C46*1.1,2)</f>
        <v>3312.65</v>
      </c>
      <c r="E46" s="7">
        <v>0.2</v>
      </c>
      <c r="F46" s="6">
        <f t="shared" si="5"/>
        <v>3975.18</v>
      </c>
    </row>
    <row r="47" spans="1:6" ht="16.5" x14ac:dyDescent="0.25">
      <c r="A47" s="43" t="s">
        <v>37</v>
      </c>
      <c r="B47" s="61"/>
      <c r="C47" s="43"/>
      <c r="D47" s="51"/>
      <c r="E47" s="43"/>
      <c r="F47" s="43"/>
    </row>
    <row r="48" spans="1:6" ht="31.5" x14ac:dyDescent="0.25">
      <c r="A48" s="32" t="s">
        <v>38</v>
      </c>
      <c r="B48" s="31" t="s">
        <v>32</v>
      </c>
      <c r="C48" s="6">
        <v>1796.3</v>
      </c>
      <c r="D48" s="52">
        <v>1895.1</v>
      </c>
      <c r="E48" s="7">
        <v>0.2</v>
      </c>
      <c r="F48" s="6">
        <f>D48*1.2</f>
        <v>2274.12</v>
      </c>
    </row>
    <row r="49" spans="1:7" ht="15.75" x14ac:dyDescent="0.25">
      <c r="A49" s="32" t="s">
        <v>39</v>
      </c>
      <c r="B49" s="31" t="s">
        <v>40</v>
      </c>
      <c r="C49" s="6">
        <v>190</v>
      </c>
      <c r="D49" s="52">
        <v>200.45</v>
      </c>
      <c r="E49" s="8" t="s">
        <v>7</v>
      </c>
      <c r="F49" s="4">
        <v>200.45</v>
      </c>
    </row>
    <row r="50" spans="1:7" ht="16.5" x14ac:dyDescent="0.25">
      <c r="A50" s="91" t="s">
        <v>41</v>
      </c>
      <c r="B50" s="92"/>
      <c r="C50" s="92"/>
      <c r="D50" s="92"/>
      <c r="E50" s="92"/>
      <c r="F50" s="93"/>
    </row>
    <row r="51" spans="1:7" ht="16.5" x14ac:dyDescent="0.25">
      <c r="A51" s="77" t="s">
        <v>42</v>
      </c>
      <c r="B51" s="78"/>
      <c r="C51" s="78"/>
      <c r="D51" s="78"/>
      <c r="E51" s="78"/>
      <c r="F51" s="79"/>
    </row>
    <row r="52" spans="1:7" ht="90.75" customHeight="1" x14ac:dyDescent="0.25">
      <c r="A52" s="14" t="s">
        <v>168</v>
      </c>
      <c r="B52" s="31" t="s">
        <v>43</v>
      </c>
      <c r="C52" s="6">
        <v>3180</v>
      </c>
      <c r="D52" s="52">
        <v>3180</v>
      </c>
      <c r="E52" s="7">
        <v>0.2</v>
      </c>
      <c r="F52" s="6">
        <f t="shared" ref="F52:F57" si="6">D52*1.2</f>
        <v>3816</v>
      </c>
    </row>
    <row r="53" spans="1:7" ht="219" customHeight="1" x14ac:dyDescent="0.25">
      <c r="A53" s="14" t="s">
        <v>188</v>
      </c>
      <c r="B53" s="31" t="s">
        <v>43</v>
      </c>
      <c r="C53" s="6">
        <v>4380</v>
      </c>
      <c r="D53" s="52">
        <v>4380</v>
      </c>
      <c r="E53" s="7">
        <v>0.2</v>
      </c>
      <c r="F53" s="6">
        <f t="shared" si="6"/>
        <v>5256</v>
      </c>
    </row>
    <row r="54" spans="1:7" ht="213.75" customHeight="1" x14ac:dyDescent="0.25">
      <c r="A54" s="14" t="s">
        <v>177</v>
      </c>
      <c r="B54" s="31" t="s">
        <v>43</v>
      </c>
      <c r="C54" s="6">
        <v>4284</v>
      </c>
      <c r="D54" s="52">
        <v>4284</v>
      </c>
      <c r="E54" s="7">
        <v>0.2</v>
      </c>
      <c r="F54" s="6">
        <f t="shared" si="6"/>
        <v>5140.8</v>
      </c>
    </row>
    <row r="55" spans="1:7" ht="94.5" x14ac:dyDescent="0.25">
      <c r="A55" s="14" t="s">
        <v>170</v>
      </c>
      <c r="B55" s="31" t="s">
        <v>43</v>
      </c>
      <c r="C55" s="6">
        <v>6720</v>
      </c>
      <c r="D55" s="52">
        <v>6720</v>
      </c>
      <c r="E55" s="7">
        <v>0.2</v>
      </c>
      <c r="F55" s="6">
        <f t="shared" si="6"/>
        <v>8064</v>
      </c>
    </row>
    <row r="56" spans="1:7" ht="15.75" x14ac:dyDescent="0.25">
      <c r="A56" s="32" t="s">
        <v>44</v>
      </c>
      <c r="B56" s="31" t="s">
        <v>43</v>
      </c>
      <c r="C56" s="6">
        <v>3180</v>
      </c>
      <c r="D56" s="52">
        <v>3180</v>
      </c>
      <c r="E56" s="7">
        <v>0.2</v>
      </c>
      <c r="F56" s="6">
        <f t="shared" si="6"/>
        <v>3816</v>
      </c>
    </row>
    <row r="57" spans="1:7" ht="15.75" x14ac:dyDescent="0.25">
      <c r="A57" s="32" t="s">
        <v>45</v>
      </c>
      <c r="B57" s="31" t="s">
        <v>43</v>
      </c>
      <c r="C57" s="6">
        <v>3600</v>
      </c>
      <c r="D57" s="52">
        <v>3600</v>
      </c>
      <c r="E57" s="7">
        <v>0.2</v>
      </c>
      <c r="F57" s="6">
        <f t="shared" si="6"/>
        <v>4320</v>
      </c>
    </row>
    <row r="58" spans="1:7" ht="16.5" x14ac:dyDescent="0.25">
      <c r="A58" s="77" t="s">
        <v>46</v>
      </c>
      <c r="B58" s="78"/>
      <c r="C58" s="78"/>
      <c r="D58" s="78"/>
      <c r="E58" s="78"/>
      <c r="F58" s="79"/>
    </row>
    <row r="59" spans="1:7" ht="90.75" customHeight="1" x14ac:dyDescent="0.25">
      <c r="A59" s="14" t="s">
        <v>167</v>
      </c>
      <c r="B59" s="31" t="s">
        <v>47</v>
      </c>
      <c r="C59" s="6">
        <v>3876.31</v>
      </c>
      <c r="D59" s="52">
        <v>4089.51</v>
      </c>
      <c r="E59" s="7">
        <v>0.2</v>
      </c>
      <c r="F59" s="6">
        <f t="shared" ref="F59:F65" si="7">D59*1.2</f>
        <v>4907.4120000000003</v>
      </c>
    </row>
    <row r="60" spans="1:7" ht="93" customHeight="1" x14ac:dyDescent="0.25">
      <c r="A60" s="14" t="s">
        <v>168</v>
      </c>
      <c r="B60" s="31" t="s">
        <v>47</v>
      </c>
      <c r="C60" s="6">
        <v>3876.31</v>
      </c>
      <c r="D60" s="52">
        <v>4089.51</v>
      </c>
      <c r="E60" s="7">
        <v>0.2</v>
      </c>
      <c r="F60" s="6">
        <f t="shared" si="7"/>
        <v>4907.4120000000003</v>
      </c>
    </row>
    <row r="61" spans="1:7" ht="225" customHeight="1" x14ac:dyDescent="0.25">
      <c r="A61" s="14" t="s">
        <v>188</v>
      </c>
      <c r="B61" s="31" t="s">
        <v>47</v>
      </c>
      <c r="C61" s="6">
        <v>4570.37</v>
      </c>
      <c r="D61" s="52">
        <v>4821.74</v>
      </c>
      <c r="E61" s="7">
        <v>0.2</v>
      </c>
      <c r="F61" s="6">
        <f t="shared" si="7"/>
        <v>5786.0879999999997</v>
      </c>
    </row>
    <row r="62" spans="1:7" ht="216" customHeight="1" x14ac:dyDescent="0.25">
      <c r="A62" s="14" t="s">
        <v>177</v>
      </c>
      <c r="B62" s="31" t="s">
        <v>47</v>
      </c>
      <c r="C62" s="6">
        <v>6211.3</v>
      </c>
      <c r="D62" s="52">
        <v>6552.92</v>
      </c>
      <c r="E62" s="7">
        <v>0.2</v>
      </c>
      <c r="F62" s="6">
        <f t="shared" si="7"/>
        <v>7863.5039999999999</v>
      </c>
    </row>
    <row r="63" spans="1:7" ht="94.5" x14ac:dyDescent="0.25">
      <c r="A63" s="14" t="s">
        <v>170</v>
      </c>
      <c r="B63" s="31" t="s">
        <v>47</v>
      </c>
      <c r="C63" s="6">
        <v>8015.85</v>
      </c>
      <c r="D63" s="52">
        <v>8456.7199999999993</v>
      </c>
      <c r="E63" s="7">
        <v>0.2</v>
      </c>
      <c r="F63" s="6">
        <f t="shared" si="7"/>
        <v>10148.063999999998</v>
      </c>
      <c r="G63" s="13"/>
    </row>
    <row r="64" spans="1:7" ht="15.75" x14ac:dyDescent="0.25">
      <c r="A64" s="32" t="s">
        <v>48</v>
      </c>
      <c r="B64" s="31" t="s">
        <v>49</v>
      </c>
      <c r="C64" s="6">
        <v>1344</v>
      </c>
      <c r="D64" s="52">
        <v>1417.92</v>
      </c>
      <c r="E64" s="7">
        <v>0.2</v>
      </c>
      <c r="F64" s="6">
        <f t="shared" si="7"/>
        <v>1701.5040000000001</v>
      </c>
      <c r="G64" s="13"/>
    </row>
    <row r="65" spans="1:7" ht="15.75" x14ac:dyDescent="0.25">
      <c r="A65" s="32" t="s">
        <v>161</v>
      </c>
      <c r="B65" s="31" t="s">
        <v>162</v>
      </c>
      <c r="C65" s="6">
        <v>1225.4000000000001</v>
      </c>
      <c r="D65" s="52">
        <v>1292.8</v>
      </c>
      <c r="E65" s="7">
        <v>0.2</v>
      </c>
      <c r="F65" s="6">
        <f t="shared" si="7"/>
        <v>1551.36</v>
      </c>
      <c r="G65" s="13"/>
    </row>
    <row r="66" spans="1:7" ht="16.5" x14ac:dyDescent="0.25">
      <c r="A66" s="77" t="s">
        <v>50</v>
      </c>
      <c r="B66" s="78"/>
      <c r="C66" s="78"/>
      <c r="D66" s="78"/>
      <c r="E66" s="78"/>
      <c r="F66" s="79"/>
    </row>
    <row r="67" spans="1:7" ht="15.75" x14ac:dyDescent="0.25">
      <c r="A67" s="32" t="s">
        <v>51</v>
      </c>
      <c r="B67" s="31" t="s">
        <v>47</v>
      </c>
      <c r="C67" s="6">
        <v>604.79999999999995</v>
      </c>
      <c r="D67" s="52">
        <f t="shared" ref="D67:D83" si="8">ROUND(C67*1.1,2)</f>
        <v>665.28</v>
      </c>
      <c r="E67" s="7">
        <v>0.2</v>
      </c>
      <c r="F67" s="6">
        <f t="shared" ref="F67:F83" si="9">D67*1.2</f>
        <v>798.3359999999999</v>
      </c>
    </row>
    <row r="68" spans="1:7" ht="15.75" x14ac:dyDescent="0.25">
      <c r="A68" s="32" t="s">
        <v>52</v>
      </c>
      <c r="B68" s="31" t="s">
        <v>47</v>
      </c>
      <c r="C68" s="6">
        <v>2150.4</v>
      </c>
      <c r="D68" s="52">
        <f t="shared" si="8"/>
        <v>2365.44</v>
      </c>
      <c r="E68" s="7">
        <v>0.2</v>
      </c>
      <c r="F68" s="6">
        <f t="shared" si="9"/>
        <v>2838.5279999999998</v>
      </c>
    </row>
    <row r="69" spans="1:7" ht="15.75" x14ac:dyDescent="0.25">
      <c r="A69" s="32" t="s">
        <v>53</v>
      </c>
      <c r="B69" s="31" t="s">
        <v>47</v>
      </c>
      <c r="C69" s="6">
        <v>1599.36</v>
      </c>
      <c r="D69" s="52">
        <f t="shared" si="8"/>
        <v>1759.3</v>
      </c>
      <c r="E69" s="7">
        <v>0.2</v>
      </c>
      <c r="F69" s="6">
        <f t="shared" si="9"/>
        <v>2111.16</v>
      </c>
    </row>
    <row r="70" spans="1:7" ht="96.75" customHeight="1" x14ac:dyDescent="0.25">
      <c r="A70" s="32" t="s">
        <v>174</v>
      </c>
      <c r="B70" s="31" t="s">
        <v>47</v>
      </c>
      <c r="C70" s="6">
        <v>1612.8</v>
      </c>
      <c r="D70" s="52">
        <f t="shared" si="8"/>
        <v>1774.08</v>
      </c>
      <c r="E70" s="7">
        <v>0.2</v>
      </c>
      <c r="F70" s="6">
        <f t="shared" si="9"/>
        <v>2128.8959999999997</v>
      </c>
    </row>
    <row r="71" spans="1:7" ht="15.75" x14ac:dyDescent="0.25">
      <c r="A71" s="32" t="s">
        <v>200</v>
      </c>
      <c r="B71" s="31" t="s">
        <v>47</v>
      </c>
      <c r="C71" s="6">
        <v>2284.8000000000002</v>
      </c>
      <c r="D71" s="52">
        <f t="shared" si="8"/>
        <v>2513.2800000000002</v>
      </c>
      <c r="E71" s="7">
        <v>0.2</v>
      </c>
      <c r="F71" s="6">
        <f t="shared" si="9"/>
        <v>3015.9360000000001</v>
      </c>
    </row>
    <row r="72" spans="1:7" ht="188.25" customHeight="1" x14ac:dyDescent="0.25">
      <c r="A72" s="32" t="s">
        <v>199</v>
      </c>
      <c r="B72" s="31" t="s">
        <v>47</v>
      </c>
      <c r="C72" s="6">
        <v>2688</v>
      </c>
      <c r="D72" s="52">
        <f t="shared" si="8"/>
        <v>2956.8</v>
      </c>
      <c r="E72" s="7">
        <v>0.2</v>
      </c>
      <c r="F72" s="6">
        <f t="shared" si="9"/>
        <v>3548.1600000000003</v>
      </c>
    </row>
    <row r="73" spans="1:7" ht="15.75" x14ac:dyDescent="0.25">
      <c r="A73" s="32" t="s">
        <v>55</v>
      </c>
      <c r="B73" s="31" t="s">
        <v>47</v>
      </c>
      <c r="C73" s="6">
        <v>4166.3999999999996</v>
      </c>
      <c r="D73" s="52">
        <f t="shared" si="8"/>
        <v>4583.04</v>
      </c>
      <c r="E73" s="7">
        <v>0.2</v>
      </c>
      <c r="F73" s="6">
        <f t="shared" si="9"/>
        <v>5499.6480000000001</v>
      </c>
    </row>
    <row r="74" spans="1:7" ht="79.5" customHeight="1" x14ac:dyDescent="0.25">
      <c r="A74" s="32" t="s">
        <v>173</v>
      </c>
      <c r="B74" s="31" t="s">
        <v>47</v>
      </c>
      <c r="C74" s="6">
        <v>4704</v>
      </c>
      <c r="D74" s="52">
        <f t="shared" si="8"/>
        <v>5174.3999999999996</v>
      </c>
      <c r="E74" s="7">
        <v>0.2</v>
      </c>
      <c r="F74" s="6">
        <f t="shared" si="9"/>
        <v>6209.28</v>
      </c>
      <c r="G74" s="13"/>
    </row>
    <row r="75" spans="1:7" ht="31.5" x14ac:dyDescent="0.25">
      <c r="A75" s="32" t="s">
        <v>178</v>
      </c>
      <c r="B75" s="31" t="s">
        <v>47</v>
      </c>
      <c r="C75" s="6">
        <v>6988.8</v>
      </c>
      <c r="D75" s="52">
        <f t="shared" si="8"/>
        <v>7687.68</v>
      </c>
      <c r="E75" s="7">
        <v>0.2</v>
      </c>
      <c r="F75" s="6">
        <f t="shared" si="9"/>
        <v>9225.2160000000003</v>
      </c>
      <c r="G75" s="13"/>
    </row>
    <row r="76" spans="1:7" ht="15.75" x14ac:dyDescent="0.25">
      <c r="A76" s="32" t="s">
        <v>172</v>
      </c>
      <c r="B76" s="31" t="s">
        <v>47</v>
      </c>
      <c r="C76" s="6">
        <v>7392</v>
      </c>
      <c r="D76" s="52">
        <f t="shared" si="8"/>
        <v>8131.2</v>
      </c>
      <c r="E76" s="7">
        <v>0.2</v>
      </c>
      <c r="F76" s="6">
        <f t="shared" si="9"/>
        <v>9757.4399999999987</v>
      </c>
    </row>
    <row r="77" spans="1:7" ht="31.5" x14ac:dyDescent="0.25">
      <c r="A77" s="32" t="s">
        <v>171</v>
      </c>
      <c r="B77" s="31" t="s">
        <v>47</v>
      </c>
      <c r="C77" s="6">
        <v>8736</v>
      </c>
      <c r="D77" s="52">
        <f t="shared" si="8"/>
        <v>9609.6</v>
      </c>
      <c r="E77" s="7">
        <v>0.2</v>
      </c>
      <c r="F77" s="6">
        <f>D77*1.2</f>
        <v>11531.52</v>
      </c>
      <c r="G77" s="13"/>
    </row>
    <row r="78" spans="1:7" ht="38.25" customHeight="1" x14ac:dyDescent="0.25">
      <c r="A78" s="32" t="s">
        <v>209</v>
      </c>
      <c r="B78" s="31" t="s">
        <v>47</v>
      </c>
      <c r="C78" s="6"/>
      <c r="D78" s="52">
        <v>3843.84</v>
      </c>
      <c r="E78" s="7">
        <v>0.2</v>
      </c>
      <c r="F78" s="6">
        <f>D78*1.2</f>
        <v>4612.6080000000002</v>
      </c>
      <c r="G78" s="13"/>
    </row>
    <row r="79" spans="1:7" ht="15.75" x14ac:dyDescent="0.25">
      <c r="A79" s="32" t="s">
        <v>56</v>
      </c>
      <c r="B79" s="31" t="s">
        <v>47</v>
      </c>
      <c r="C79" s="6">
        <v>10080</v>
      </c>
      <c r="D79" s="52">
        <f t="shared" si="8"/>
        <v>11088</v>
      </c>
      <c r="E79" s="7">
        <v>0.2</v>
      </c>
      <c r="F79" s="6">
        <f t="shared" si="9"/>
        <v>13305.6</v>
      </c>
      <c r="G79" s="13"/>
    </row>
    <row r="80" spans="1:7" ht="15.75" x14ac:dyDescent="0.25">
      <c r="A80" s="32" t="s">
        <v>57</v>
      </c>
      <c r="B80" s="31" t="s">
        <v>47</v>
      </c>
      <c r="C80" s="6">
        <v>1612.8</v>
      </c>
      <c r="D80" s="52">
        <f t="shared" si="8"/>
        <v>1774.08</v>
      </c>
      <c r="E80" s="7">
        <v>0.2</v>
      </c>
      <c r="F80" s="6">
        <f t="shared" si="9"/>
        <v>2128.8959999999997</v>
      </c>
      <c r="G80" s="13"/>
    </row>
    <row r="81" spans="1:7" ht="15.75" x14ac:dyDescent="0.25">
      <c r="A81" s="32" t="s">
        <v>58</v>
      </c>
      <c r="B81" s="31" t="s">
        <v>47</v>
      </c>
      <c r="C81" s="6">
        <v>2688</v>
      </c>
      <c r="D81" s="52">
        <f t="shared" si="8"/>
        <v>2956.8</v>
      </c>
      <c r="E81" s="7">
        <v>0.2</v>
      </c>
      <c r="F81" s="6">
        <f t="shared" si="9"/>
        <v>3548.1600000000003</v>
      </c>
    </row>
    <row r="82" spans="1:7" ht="15.75" x14ac:dyDescent="0.25">
      <c r="A82" s="32" t="s">
        <v>59</v>
      </c>
      <c r="B82" s="31" t="s">
        <v>47</v>
      </c>
      <c r="C82" s="6">
        <v>4704</v>
      </c>
      <c r="D82" s="52">
        <f t="shared" si="8"/>
        <v>5174.3999999999996</v>
      </c>
      <c r="E82" s="7">
        <v>0.2</v>
      </c>
      <c r="F82" s="6">
        <f t="shared" si="9"/>
        <v>6209.28</v>
      </c>
    </row>
    <row r="83" spans="1:7" ht="15.75" x14ac:dyDescent="0.25">
      <c r="A83" s="32" t="s">
        <v>60</v>
      </c>
      <c r="B83" s="31" t="s">
        <v>47</v>
      </c>
      <c r="C83" s="6">
        <v>8736</v>
      </c>
      <c r="D83" s="52">
        <f t="shared" si="8"/>
        <v>9609.6</v>
      </c>
      <c r="E83" s="7">
        <v>0.2</v>
      </c>
      <c r="F83" s="6">
        <f t="shared" si="9"/>
        <v>11531.52</v>
      </c>
    </row>
    <row r="84" spans="1:7" ht="16.5" x14ac:dyDescent="0.25">
      <c r="A84" s="66" t="s">
        <v>61</v>
      </c>
      <c r="B84" s="76"/>
      <c r="C84" s="66"/>
      <c r="D84" s="68"/>
      <c r="E84" s="66"/>
      <c r="F84" s="66"/>
    </row>
    <row r="85" spans="1:7" ht="102.75" customHeight="1" x14ac:dyDescent="0.25">
      <c r="A85" s="14" t="s">
        <v>168</v>
      </c>
      <c r="B85" s="31" t="s">
        <v>47</v>
      </c>
      <c r="C85" s="6">
        <v>3450</v>
      </c>
      <c r="D85" s="52">
        <v>3639.75</v>
      </c>
      <c r="E85" s="7">
        <v>0.2</v>
      </c>
      <c r="F85" s="6">
        <f t="shared" ref="F85:F88" si="10">D85*1.2</f>
        <v>4367.7</v>
      </c>
    </row>
    <row r="86" spans="1:7" ht="215.25" customHeight="1" x14ac:dyDescent="0.25">
      <c r="A86" s="14" t="s">
        <v>175</v>
      </c>
      <c r="B86" s="31" t="s">
        <v>47</v>
      </c>
      <c r="C86" s="6">
        <v>3450</v>
      </c>
      <c r="D86" s="52">
        <v>3639.75</v>
      </c>
      <c r="E86" s="7">
        <v>0.2</v>
      </c>
      <c r="F86" s="6">
        <f t="shared" si="10"/>
        <v>4367.7</v>
      </c>
    </row>
    <row r="87" spans="1:7" ht="230.25" customHeight="1" x14ac:dyDescent="0.25">
      <c r="A87" s="14" t="s">
        <v>177</v>
      </c>
      <c r="B87" s="31" t="s">
        <v>47</v>
      </c>
      <c r="C87" s="6">
        <v>3450</v>
      </c>
      <c r="D87" s="52">
        <v>3639.75</v>
      </c>
      <c r="E87" s="7">
        <v>0.2</v>
      </c>
      <c r="F87" s="6">
        <f t="shared" si="10"/>
        <v>4367.7</v>
      </c>
      <c r="G87" s="13"/>
    </row>
    <row r="88" spans="1:7" ht="121.5" customHeight="1" x14ac:dyDescent="0.25">
      <c r="A88" s="14" t="s">
        <v>170</v>
      </c>
      <c r="B88" s="31" t="s">
        <v>47</v>
      </c>
      <c r="C88" s="6">
        <v>5250</v>
      </c>
      <c r="D88" s="52">
        <v>5538.75</v>
      </c>
      <c r="E88" s="7">
        <v>0.2</v>
      </c>
      <c r="F88" s="6">
        <f t="shared" si="10"/>
        <v>6646.5</v>
      </c>
      <c r="G88" s="13"/>
    </row>
    <row r="89" spans="1:7" ht="16.5" x14ac:dyDescent="0.25">
      <c r="A89" s="43" t="s">
        <v>62</v>
      </c>
      <c r="B89" s="61"/>
      <c r="C89" s="43"/>
      <c r="D89" s="51"/>
      <c r="E89" s="43"/>
      <c r="F89" s="43"/>
    </row>
    <row r="90" spans="1:7" ht="93.75" customHeight="1" x14ac:dyDescent="0.25">
      <c r="A90" s="14" t="s">
        <v>168</v>
      </c>
      <c r="B90" s="31" t="s">
        <v>47</v>
      </c>
      <c r="C90" s="6">
        <v>1950</v>
      </c>
      <c r="D90" s="52">
        <v>2057.25</v>
      </c>
      <c r="E90" s="7">
        <v>0.2</v>
      </c>
      <c r="F90" s="6">
        <f t="shared" ref="F90:F93" si="11">D90*1.2</f>
        <v>2468.6999999999998</v>
      </c>
      <c r="G90" s="13"/>
    </row>
    <row r="91" spans="1:7" ht="225.75" customHeight="1" x14ac:dyDescent="0.25">
      <c r="A91" s="14" t="s">
        <v>175</v>
      </c>
      <c r="B91" s="31" t="s">
        <v>47</v>
      </c>
      <c r="C91" s="6">
        <v>1950</v>
      </c>
      <c r="D91" s="52">
        <v>2057.25</v>
      </c>
      <c r="E91" s="7">
        <v>0.2</v>
      </c>
      <c r="F91" s="6">
        <f t="shared" si="11"/>
        <v>2468.6999999999998</v>
      </c>
    </row>
    <row r="92" spans="1:7" ht="216" customHeight="1" x14ac:dyDescent="0.25">
      <c r="A92" s="14" t="s">
        <v>177</v>
      </c>
      <c r="B92" s="31" t="s">
        <v>47</v>
      </c>
      <c r="C92" s="6">
        <v>1950</v>
      </c>
      <c r="D92" s="52">
        <v>2057.25</v>
      </c>
      <c r="E92" s="7">
        <v>0.2</v>
      </c>
      <c r="F92" s="6">
        <f t="shared" si="11"/>
        <v>2468.6999999999998</v>
      </c>
      <c r="G92" s="13"/>
    </row>
    <row r="93" spans="1:7" ht="106.5" customHeight="1" x14ac:dyDescent="0.25">
      <c r="A93" s="14" t="s">
        <v>170</v>
      </c>
      <c r="B93" s="31" t="s">
        <v>47</v>
      </c>
      <c r="C93" s="6">
        <v>3450</v>
      </c>
      <c r="D93" s="52">
        <v>3639.75</v>
      </c>
      <c r="E93" s="7">
        <v>0.2</v>
      </c>
      <c r="F93" s="6">
        <f t="shared" si="11"/>
        <v>4367.7</v>
      </c>
    </row>
    <row r="94" spans="1:7" ht="16.5" x14ac:dyDescent="0.25">
      <c r="A94" s="66" t="s">
        <v>169</v>
      </c>
      <c r="B94" s="67"/>
      <c r="C94" s="66"/>
      <c r="D94" s="68"/>
      <c r="E94" s="66"/>
      <c r="F94" s="66"/>
    </row>
    <row r="95" spans="1:7" ht="107.25" customHeight="1" x14ac:dyDescent="0.25">
      <c r="A95" s="14" t="s">
        <v>168</v>
      </c>
      <c r="B95" s="31" t="s">
        <v>47</v>
      </c>
      <c r="C95" s="6">
        <v>1783.35</v>
      </c>
      <c r="D95" s="52">
        <v>1881.43</v>
      </c>
      <c r="E95" s="7">
        <v>0.2</v>
      </c>
      <c r="F95" s="6">
        <f t="shared" ref="F95:F98" si="12">D95*1.2</f>
        <v>2257.7159999999999</v>
      </c>
    </row>
    <row r="96" spans="1:7" ht="216" customHeight="1" x14ac:dyDescent="0.25">
      <c r="A96" s="14" t="s">
        <v>175</v>
      </c>
      <c r="B96" s="31" t="s">
        <v>47</v>
      </c>
      <c r="C96" s="6">
        <v>2050.85</v>
      </c>
      <c r="D96" s="52">
        <v>2163.65</v>
      </c>
      <c r="E96" s="7">
        <v>0.2</v>
      </c>
      <c r="F96" s="6">
        <f t="shared" si="12"/>
        <v>2596.38</v>
      </c>
    </row>
    <row r="97" spans="1:7" ht="221.25" customHeight="1" x14ac:dyDescent="0.25">
      <c r="A97" s="14" t="s">
        <v>177</v>
      </c>
      <c r="B97" s="31" t="s">
        <v>47</v>
      </c>
      <c r="C97" s="6">
        <v>2358.48</v>
      </c>
      <c r="D97" s="52">
        <v>2488.1999999999998</v>
      </c>
      <c r="E97" s="7">
        <v>0.2</v>
      </c>
      <c r="F97" s="6">
        <f t="shared" si="12"/>
        <v>2985.8399999999997</v>
      </c>
    </row>
    <row r="98" spans="1:7" ht="94.5" x14ac:dyDescent="0.25">
      <c r="A98" s="14" t="s">
        <v>170</v>
      </c>
      <c r="B98" s="31" t="s">
        <v>47</v>
      </c>
      <c r="C98" s="6">
        <v>2712.24</v>
      </c>
      <c r="D98" s="52">
        <v>2861.41</v>
      </c>
      <c r="E98" s="7">
        <v>0.2</v>
      </c>
      <c r="F98" s="6">
        <f t="shared" si="12"/>
        <v>3433.6919999999996</v>
      </c>
    </row>
    <row r="99" spans="1:7" ht="16.5" x14ac:dyDescent="0.25">
      <c r="A99" s="66" t="s">
        <v>63</v>
      </c>
      <c r="B99" s="67"/>
      <c r="C99" s="66"/>
      <c r="D99" s="68"/>
      <c r="E99" s="66"/>
      <c r="F99" s="66"/>
    </row>
    <row r="100" spans="1:7" ht="47.25" customHeight="1" x14ac:dyDescent="0.25">
      <c r="A100" s="5" t="s">
        <v>64</v>
      </c>
      <c r="B100" s="60"/>
      <c r="C100" s="5"/>
      <c r="D100" s="53"/>
      <c r="E100" s="5"/>
      <c r="F100" s="5"/>
    </row>
    <row r="101" spans="1:7" ht="90.75" customHeight="1" x14ac:dyDescent="0.25">
      <c r="A101" s="14" t="s">
        <v>168</v>
      </c>
      <c r="B101" s="31" t="s">
        <v>65</v>
      </c>
      <c r="C101" s="6">
        <v>10350</v>
      </c>
      <c r="D101" s="52">
        <v>10919.25</v>
      </c>
      <c r="E101" s="7">
        <v>0.2</v>
      </c>
      <c r="F101" s="6">
        <f t="shared" ref="F101:F104" si="13">D101*1.2</f>
        <v>13103.1</v>
      </c>
    </row>
    <row r="102" spans="1:7" ht="223.5" customHeight="1" x14ac:dyDescent="0.25">
      <c r="A102" s="14" t="s">
        <v>188</v>
      </c>
      <c r="B102" s="31" t="s">
        <v>65</v>
      </c>
      <c r="C102" s="6">
        <v>14145</v>
      </c>
      <c r="D102" s="52">
        <v>14922.98</v>
      </c>
      <c r="E102" s="7">
        <v>0.2</v>
      </c>
      <c r="F102" s="6">
        <f t="shared" si="13"/>
        <v>17907.575999999997</v>
      </c>
    </row>
    <row r="103" spans="1:7" ht="214.5" customHeight="1" x14ac:dyDescent="0.25">
      <c r="A103" s="14" t="s">
        <v>177</v>
      </c>
      <c r="B103" s="31" t="s">
        <v>65</v>
      </c>
      <c r="C103" s="6">
        <v>17940</v>
      </c>
      <c r="D103" s="52">
        <v>18926.7</v>
      </c>
      <c r="E103" s="7">
        <v>0.2</v>
      </c>
      <c r="F103" s="6">
        <f t="shared" si="13"/>
        <v>22712.04</v>
      </c>
      <c r="G103" s="13"/>
    </row>
    <row r="104" spans="1:7" ht="110.25" customHeight="1" x14ac:dyDescent="0.25">
      <c r="A104" s="14" t="s">
        <v>170</v>
      </c>
      <c r="B104" s="31" t="s">
        <v>65</v>
      </c>
      <c r="C104" s="6">
        <v>21735</v>
      </c>
      <c r="D104" s="52">
        <v>22930.43</v>
      </c>
      <c r="E104" s="7">
        <v>0.2</v>
      </c>
      <c r="F104" s="6">
        <f t="shared" si="13"/>
        <v>27516.516</v>
      </c>
      <c r="G104" s="13"/>
    </row>
    <row r="105" spans="1:7" ht="15.75" x14ac:dyDescent="0.25">
      <c r="A105" s="32" t="s">
        <v>66</v>
      </c>
      <c r="B105" s="31"/>
      <c r="C105" s="32"/>
      <c r="D105" s="54"/>
      <c r="E105" s="10"/>
      <c r="F105" s="6"/>
    </row>
    <row r="106" spans="1:7" ht="15.75" x14ac:dyDescent="0.25">
      <c r="A106" s="5" t="s">
        <v>67</v>
      </c>
      <c r="B106" s="60"/>
      <c r="C106" s="5"/>
      <c r="D106" s="53"/>
      <c r="E106" s="5"/>
      <c r="F106" s="5"/>
      <c r="G106" s="13"/>
    </row>
    <row r="107" spans="1:7" ht="92.25" customHeight="1" x14ac:dyDescent="0.25">
      <c r="A107" s="14" t="s">
        <v>168</v>
      </c>
      <c r="B107" s="31" t="s">
        <v>65</v>
      </c>
      <c r="C107" s="6">
        <v>1600</v>
      </c>
      <c r="D107" s="52">
        <f>C107*1.055</f>
        <v>1688</v>
      </c>
      <c r="E107" s="7">
        <v>0.2</v>
      </c>
      <c r="F107" s="6">
        <f t="shared" ref="F107:F110" si="14">D107*1.2</f>
        <v>2025.6</v>
      </c>
    </row>
    <row r="108" spans="1:7" ht="222.75" customHeight="1" x14ac:dyDescent="0.25">
      <c r="A108" s="14" t="s">
        <v>175</v>
      </c>
      <c r="B108" s="31" t="s">
        <v>65</v>
      </c>
      <c r="C108" s="6">
        <v>4300</v>
      </c>
      <c r="D108" s="52">
        <f>C108*1.055</f>
        <v>4536.5</v>
      </c>
      <c r="E108" s="7">
        <v>0.2</v>
      </c>
      <c r="F108" s="6">
        <f t="shared" si="14"/>
        <v>5443.8</v>
      </c>
    </row>
    <row r="109" spans="1:7" ht="218.25" customHeight="1" x14ac:dyDescent="0.25">
      <c r="A109" s="14" t="s">
        <v>177</v>
      </c>
      <c r="B109" s="31" t="s">
        <v>65</v>
      </c>
      <c r="C109" s="6">
        <v>4700</v>
      </c>
      <c r="D109" s="52">
        <f>C109*1.055</f>
        <v>4958.5</v>
      </c>
      <c r="E109" s="7">
        <v>0.2</v>
      </c>
      <c r="F109" s="6">
        <f t="shared" si="14"/>
        <v>5950.2</v>
      </c>
    </row>
    <row r="110" spans="1:7" ht="108" customHeight="1" x14ac:dyDescent="0.25">
      <c r="A110" s="14" t="s">
        <v>170</v>
      </c>
      <c r="B110" s="31" t="s">
        <v>65</v>
      </c>
      <c r="C110" s="6">
        <v>6050</v>
      </c>
      <c r="D110" s="52">
        <v>6382.75</v>
      </c>
      <c r="E110" s="7">
        <v>0.2</v>
      </c>
      <c r="F110" s="6">
        <f t="shared" si="14"/>
        <v>7659.2999999999993</v>
      </c>
    </row>
    <row r="111" spans="1:7" ht="15.75" x14ac:dyDescent="0.25">
      <c r="A111" s="32" t="s">
        <v>66</v>
      </c>
      <c r="B111" s="31"/>
      <c r="C111" s="32"/>
      <c r="D111" s="54"/>
      <c r="E111" s="32"/>
      <c r="F111" s="32"/>
    </row>
    <row r="112" spans="1:7" ht="15.75" x14ac:dyDescent="0.25">
      <c r="A112" s="80" t="s">
        <v>68</v>
      </c>
      <c r="B112" s="81"/>
      <c r="C112" s="80"/>
      <c r="D112" s="82"/>
      <c r="E112" s="80"/>
      <c r="F112" s="80"/>
    </row>
    <row r="113" spans="1:6" ht="90" customHeight="1" x14ac:dyDescent="0.25">
      <c r="A113" s="14" t="s">
        <v>168</v>
      </c>
      <c r="B113" s="31" t="s">
        <v>65</v>
      </c>
      <c r="C113" s="6">
        <v>2100</v>
      </c>
      <c r="D113" s="52">
        <f t="shared" ref="D113:D118" si="15">ROUND(C113*1.055,2)</f>
        <v>2215.5</v>
      </c>
      <c r="E113" s="7">
        <v>0.2</v>
      </c>
      <c r="F113" s="6">
        <f t="shared" ref="F113:F123" si="16">D113*1.2</f>
        <v>2658.6</v>
      </c>
    </row>
    <row r="114" spans="1:6" ht="214.5" customHeight="1" x14ac:dyDescent="0.25">
      <c r="A114" s="14" t="s">
        <v>188</v>
      </c>
      <c r="B114" s="31" t="s">
        <v>65</v>
      </c>
      <c r="C114" s="6">
        <v>5500</v>
      </c>
      <c r="D114" s="52">
        <f t="shared" si="15"/>
        <v>5802.5</v>
      </c>
      <c r="E114" s="7">
        <v>0.2</v>
      </c>
      <c r="F114" s="6">
        <f t="shared" si="16"/>
        <v>6963</v>
      </c>
    </row>
    <row r="115" spans="1:6" ht="220.5" customHeight="1" x14ac:dyDescent="0.25">
      <c r="A115" s="14" t="s">
        <v>177</v>
      </c>
      <c r="B115" s="31" t="s">
        <v>65</v>
      </c>
      <c r="C115" s="6">
        <v>6000</v>
      </c>
      <c r="D115" s="52">
        <f t="shared" si="15"/>
        <v>6330</v>
      </c>
      <c r="E115" s="7">
        <v>0.2</v>
      </c>
      <c r="F115" s="6">
        <f t="shared" si="16"/>
        <v>7596</v>
      </c>
    </row>
    <row r="116" spans="1:6" ht="15.75" x14ac:dyDescent="0.25">
      <c r="A116" s="32" t="s">
        <v>69</v>
      </c>
      <c r="B116" s="31" t="s">
        <v>65</v>
      </c>
      <c r="C116" s="6">
        <v>7200</v>
      </c>
      <c r="D116" s="52">
        <f t="shared" si="15"/>
        <v>7596</v>
      </c>
      <c r="E116" s="7">
        <v>0.2</v>
      </c>
      <c r="F116" s="6">
        <f t="shared" si="16"/>
        <v>9115.1999999999989</v>
      </c>
    </row>
    <row r="117" spans="1:6" ht="15.75" x14ac:dyDescent="0.25">
      <c r="A117" s="32" t="s">
        <v>70</v>
      </c>
      <c r="B117" s="31" t="s">
        <v>65</v>
      </c>
      <c r="C117" s="6">
        <v>12000</v>
      </c>
      <c r="D117" s="52">
        <f t="shared" si="15"/>
        <v>12660</v>
      </c>
      <c r="E117" s="7">
        <v>0.2</v>
      </c>
      <c r="F117" s="6">
        <f t="shared" si="16"/>
        <v>15192</v>
      </c>
    </row>
    <row r="118" spans="1:6" ht="15.75" x14ac:dyDescent="0.25">
      <c r="A118" s="32" t="s">
        <v>71</v>
      </c>
      <c r="B118" s="31" t="s">
        <v>65</v>
      </c>
      <c r="C118" s="6">
        <v>18000</v>
      </c>
      <c r="D118" s="52">
        <f t="shared" si="15"/>
        <v>18990</v>
      </c>
      <c r="E118" s="7">
        <v>0.2</v>
      </c>
      <c r="F118" s="6">
        <f t="shared" si="16"/>
        <v>22788</v>
      </c>
    </row>
    <row r="119" spans="1:6" ht="31.5" x14ac:dyDescent="0.25">
      <c r="A119" s="32" t="s">
        <v>227</v>
      </c>
      <c r="B119" s="31" t="s">
        <v>72</v>
      </c>
      <c r="C119" s="6">
        <v>133.05000000000001</v>
      </c>
      <c r="D119" s="52">
        <v>140.37</v>
      </c>
      <c r="E119" s="7">
        <v>0.2</v>
      </c>
      <c r="F119" s="6">
        <f t="shared" si="16"/>
        <v>168.44399999999999</v>
      </c>
    </row>
    <row r="120" spans="1:6" ht="31.5" x14ac:dyDescent="0.25">
      <c r="A120" s="19" t="s">
        <v>153</v>
      </c>
      <c r="B120" s="30" t="s">
        <v>72</v>
      </c>
      <c r="C120" s="20">
        <v>165.25</v>
      </c>
      <c r="D120" s="52">
        <v>174.34</v>
      </c>
      <c r="E120" s="21">
        <v>0.2</v>
      </c>
      <c r="F120" s="20">
        <f t="shared" si="16"/>
        <v>209.208</v>
      </c>
    </row>
    <row r="121" spans="1:6" ht="31.5" x14ac:dyDescent="0.25">
      <c r="A121" s="19" t="s">
        <v>228</v>
      </c>
      <c r="B121" s="30" t="s">
        <v>72</v>
      </c>
      <c r="C121" s="20"/>
      <c r="D121" s="52">
        <v>150</v>
      </c>
      <c r="E121" s="21">
        <v>0.2</v>
      </c>
      <c r="F121" s="20">
        <f t="shared" si="16"/>
        <v>180</v>
      </c>
    </row>
    <row r="122" spans="1:6" ht="15.75" x14ac:dyDescent="0.25">
      <c r="A122" s="19" t="s">
        <v>229</v>
      </c>
      <c r="B122" s="30" t="s">
        <v>72</v>
      </c>
      <c r="C122" s="20">
        <v>172.88</v>
      </c>
      <c r="D122" s="52">
        <v>182.39</v>
      </c>
      <c r="E122" s="21">
        <v>0.2</v>
      </c>
      <c r="F122" s="20">
        <f t="shared" si="16"/>
        <v>218.86799999999997</v>
      </c>
    </row>
    <row r="123" spans="1:6" ht="15.75" x14ac:dyDescent="0.25">
      <c r="A123" s="19" t="s">
        <v>74</v>
      </c>
      <c r="B123" s="30" t="s">
        <v>72</v>
      </c>
      <c r="C123" s="20">
        <v>0.5</v>
      </c>
      <c r="D123" s="52">
        <v>0.53</v>
      </c>
      <c r="E123" s="21">
        <v>0.2</v>
      </c>
      <c r="F123" s="20">
        <f t="shared" si="16"/>
        <v>0.63600000000000001</v>
      </c>
    </row>
    <row r="124" spans="1:6" ht="16.5" customHeight="1" x14ac:dyDescent="0.25">
      <c r="A124" s="91" t="s">
        <v>75</v>
      </c>
      <c r="B124" s="92"/>
      <c r="C124" s="92"/>
      <c r="D124" s="92"/>
      <c r="E124" s="92"/>
      <c r="F124" s="93"/>
    </row>
    <row r="125" spans="1:6" ht="15.75" x14ac:dyDescent="0.25">
      <c r="A125" s="47" t="s">
        <v>76</v>
      </c>
      <c r="B125" s="63"/>
      <c r="C125" s="47"/>
      <c r="D125" s="53"/>
      <c r="E125" s="47"/>
      <c r="F125" s="47"/>
    </row>
    <row r="126" spans="1:6" ht="15.75" customHeight="1" x14ac:dyDescent="0.25">
      <c r="A126" s="19" t="s">
        <v>77</v>
      </c>
      <c r="B126" s="30" t="s">
        <v>78</v>
      </c>
      <c r="C126" s="20">
        <v>1753.39</v>
      </c>
      <c r="D126" s="52">
        <v>1849.83</v>
      </c>
      <c r="E126" s="21">
        <v>0.2</v>
      </c>
      <c r="F126" s="20">
        <f t="shared" ref="F126:F128" si="17">D126*1.2</f>
        <v>2219.7959999999998</v>
      </c>
    </row>
    <row r="127" spans="1:6" ht="18.75" x14ac:dyDescent="0.25">
      <c r="A127" s="19" t="s">
        <v>79</v>
      </c>
      <c r="B127" s="30" t="s">
        <v>78</v>
      </c>
      <c r="C127" s="20">
        <v>1753.39</v>
      </c>
      <c r="D127" s="52">
        <v>1849.83</v>
      </c>
      <c r="E127" s="21">
        <v>0.2</v>
      </c>
      <c r="F127" s="20">
        <f t="shared" si="17"/>
        <v>2219.7959999999998</v>
      </c>
    </row>
    <row r="128" spans="1:6" ht="18.75" x14ac:dyDescent="0.25">
      <c r="A128" s="19" t="s">
        <v>80</v>
      </c>
      <c r="B128" s="30" t="s">
        <v>78</v>
      </c>
      <c r="C128" s="20">
        <v>1753.39</v>
      </c>
      <c r="D128" s="52">
        <v>1849.83</v>
      </c>
      <c r="E128" s="21">
        <v>0.2</v>
      </c>
      <c r="F128" s="20">
        <f t="shared" si="17"/>
        <v>2219.7959999999998</v>
      </c>
    </row>
    <row r="129" spans="1:6" ht="15.75" x14ac:dyDescent="0.25">
      <c r="A129" s="47" t="s">
        <v>81</v>
      </c>
      <c r="B129" s="63"/>
      <c r="C129" s="47"/>
      <c r="D129" s="53"/>
      <c r="E129" s="47"/>
      <c r="F129" s="47"/>
    </row>
    <row r="130" spans="1:6" ht="15.75" customHeight="1" x14ac:dyDescent="0.25">
      <c r="A130" s="19" t="s">
        <v>77</v>
      </c>
      <c r="B130" s="30" t="s">
        <v>78</v>
      </c>
      <c r="C130" s="20">
        <v>1526</v>
      </c>
      <c r="D130" s="52">
        <v>1609.93</v>
      </c>
      <c r="E130" s="21">
        <v>0.2</v>
      </c>
      <c r="F130" s="20">
        <f t="shared" ref="F130:F131" si="18">D130*1.2</f>
        <v>1931.9159999999999</v>
      </c>
    </row>
    <row r="131" spans="1:6" ht="18.75" x14ac:dyDescent="0.25">
      <c r="A131" s="19" t="s">
        <v>79</v>
      </c>
      <c r="B131" s="30" t="s">
        <v>78</v>
      </c>
      <c r="C131" s="20">
        <v>1526</v>
      </c>
      <c r="D131" s="52">
        <v>1609.93</v>
      </c>
      <c r="E131" s="21">
        <v>0.2</v>
      </c>
      <c r="F131" s="20">
        <f t="shared" si="18"/>
        <v>1931.9159999999999</v>
      </c>
    </row>
    <row r="132" spans="1:6" ht="16.5" x14ac:dyDescent="0.25">
      <c r="A132" s="91" t="s">
        <v>210</v>
      </c>
      <c r="B132" s="92"/>
      <c r="C132" s="92"/>
      <c r="D132" s="92"/>
      <c r="E132" s="92"/>
      <c r="F132" s="93"/>
    </row>
    <row r="133" spans="1:6" ht="31.5" x14ac:dyDescent="0.25">
      <c r="A133" s="19" t="s">
        <v>211</v>
      </c>
      <c r="B133" s="30" t="s">
        <v>212</v>
      </c>
      <c r="C133" s="20">
        <v>1455</v>
      </c>
      <c r="D133" s="52">
        <v>3500</v>
      </c>
      <c r="E133" s="21">
        <v>0.2</v>
      </c>
      <c r="F133" s="20">
        <f t="shared" ref="F133:F140" si="19">D133*1.2</f>
        <v>4200</v>
      </c>
    </row>
    <row r="134" spans="1:6" ht="15.75" x14ac:dyDescent="0.25">
      <c r="A134" s="19" t="s">
        <v>84</v>
      </c>
      <c r="B134" s="30" t="s">
        <v>47</v>
      </c>
      <c r="C134" s="20">
        <v>5496.35</v>
      </c>
      <c r="D134" s="52">
        <f>ROUND(C134*1.1,2)</f>
        <v>6045.99</v>
      </c>
      <c r="E134" s="21">
        <v>0.2</v>
      </c>
      <c r="F134" s="20">
        <f t="shared" si="19"/>
        <v>7255.1879999999992</v>
      </c>
    </row>
    <row r="135" spans="1:6" ht="15.75" x14ac:dyDescent="0.25">
      <c r="A135" s="19" t="s">
        <v>85</v>
      </c>
      <c r="B135" s="30" t="s">
        <v>47</v>
      </c>
      <c r="C135" s="20">
        <v>6980.25</v>
      </c>
      <c r="D135" s="52">
        <f>ROUND(C135*1.1,2)</f>
        <v>7678.28</v>
      </c>
      <c r="E135" s="21">
        <v>0.2</v>
      </c>
      <c r="F135" s="20">
        <f t="shared" si="19"/>
        <v>9213.9359999999997</v>
      </c>
    </row>
    <row r="136" spans="1:6" ht="15.75" x14ac:dyDescent="0.25">
      <c r="A136" s="19" t="s">
        <v>86</v>
      </c>
      <c r="B136" s="30" t="s">
        <v>47</v>
      </c>
      <c r="C136" s="20">
        <v>567</v>
      </c>
      <c r="D136" s="52">
        <v>598.19000000000005</v>
      </c>
      <c r="E136" s="21">
        <v>0.2</v>
      </c>
      <c r="F136" s="20">
        <f t="shared" si="19"/>
        <v>717.82800000000009</v>
      </c>
    </row>
    <row r="137" spans="1:6" ht="15.75" x14ac:dyDescent="0.25">
      <c r="A137" s="19" t="s">
        <v>87</v>
      </c>
      <c r="B137" s="30" t="s">
        <v>88</v>
      </c>
      <c r="C137" s="20">
        <v>766.95</v>
      </c>
      <c r="D137" s="52">
        <v>809.13</v>
      </c>
      <c r="E137" s="21">
        <v>0.2</v>
      </c>
      <c r="F137" s="20">
        <f t="shared" si="19"/>
        <v>970.9559999999999</v>
      </c>
    </row>
    <row r="138" spans="1:6" ht="15.75" x14ac:dyDescent="0.25">
      <c r="A138" s="19" t="s">
        <v>89</v>
      </c>
      <c r="B138" s="30" t="s">
        <v>47</v>
      </c>
      <c r="C138" s="20">
        <v>2954.25</v>
      </c>
      <c r="D138" s="52">
        <v>3116.73</v>
      </c>
      <c r="E138" s="21">
        <v>0.2</v>
      </c>
      <c r="F138" s="20">
        <f t="shared" si="19"/>
        <v>3740.076</v>
      </c>
    </row>
    <row r="139" spans="1:6" ht="15.75" x14ac:dyDescent="0.25">
      <c r="A139" s="19" t="s">
        <v>163</v>
      </c>
      <c r="B139" s="30" t="s">
        <v>96</v>
      </c>
      <c r="C139" s="20">
        <v>3843.84</v>
      </c>
      <c r="D139" s="52">
        <v>4055.25</v>
      </c>
      <c r="E139" s="21">
        <v>0.2</v>
      </c>
      <c r="F139" s="20">
        <f t="shared" si="19"/>
        <v>4866.3</v>
      </c>
    </row>
    <row r="140" spans="1:6" ht="47.25" x14ac:dyDescent="0.25">
      <c r="A140" s="65" t="s">
        <v>216</v>
      </c>
      <c r="B140" s="30" t="s">
        <v>212</v>
      </c>
      <c r="C140" s="20"/>
      <c r="D140" s="52">
        <v>1217.18</v>
      </c>
      <c r="E140" s="21">
        <v>0.2</v>
      </c>
      <c r="F140" s="20">
        <f t="shared" si="19"/>
        <v>1460.616</v>
      </c>
    </row>
    <row r="141" spans="1:6" ht="16.5" x14ac:dyDescent="0.25">
      <c r="A141" s="91" t="s">
        <v>90</v>
      </c>
      <c r="B141" s="92"/>
      <c r="C141" s="92"/>
      <c r="D141" s="92"/>
      <c r="E141" s="92"/>
      <c r="F141" s="93"/>
    </row>
    <row r="142" spans="1:6" ht="16.5" x14ac:dyDescent="0.25">
      <c r="A142" s="46" t="s">
        <v>91</v>
      </c>
      <c r="B142" s="62"/>
      <c r="C142" s="46"/>
      <c r="D142" s="51"/>
      <c r="E142" s="46"/>
      <c r="F142" s="46"/>
    </row>
    <row r="143" spans="1:6" ht="15.75" x14ac:dyDescent="0.25">
      <c r="A143" s="19" t="s">
        <v>92</v>
      </c>
      <c r="B143" s="30" t="s">
        <v>19</v>
      </c>
      <c r="C143" s="20">
        <v>1.6</v>
      </c>
      <c r="D143" s="52">
        <v>1.7</v>
      </c>
      <c r="E143" s="21">
        <v>0.2</v>
      </c>
      <c r="F143" s="20">
        <f t="shared" ref="F143:F149" si="20">D143*1.2</f>
        <v>2.04</v>
      </c>
    </row>
    <row r="144" spans="1:6" ht="18.75" x14ac:dyDescent="0.25">
      <c r="A144" s="19" t="s">
        <v>93</v>
      </c>
      <c r="B144" s="30" t="s">
        <v>78</v>
      </c>
      <c r="C144" s="20">
        <v>0.22</v>
      </c>
      <c r="D144" s="52">
        <v>0.23</v>
      </c>
      <c r="E144" s="21">
        <v>0.2</v>
      </c>
      <c r="F144" s="20">
        <f t="shared" si="20"/>
        <v>0.27600000000000002</v>
      </c>
    </row>
    <row r="145" spans="1:6" ht="47.25" x14ac:dyDescent="0.25">
      <c r="A145" s="19" t="s">
        <v>94</v>
      </c>
      <c r="B145" s="30" t="s">
        <v>25</v>
      </c>
      <c r="C145" s="20">
        <v>8.0500000000000007</v>
      </c>
      <c r="D145" s="52">
        <v>8.5</v>
      </c>
      <c r="E145" s="21">
        <v>0.2</v>
      </c>
      <c r="F145" s="20">
        <f t="shared" si="20"/>
        <v>10.199999999999999</v>
      </c>
    </row>
    <row r="146" spans="1:6" ht="15.75" x14ac:dyDescent="0.25">
      <c r="A146" s="19" t="s">
        <v>95</v>
      </c>
      <c r="B146" s="30" t="s">
        <v>96</v>
      </c>
      <c r="C146" s="20">
        <v>1101.69</v>
      </c>
      <c r="D146" s="52">
        <v>1162.28</v>
      </c>
      <c r="E146" s="21">
        <v>0.2</v>
      </c>
      <c r="F146" s="20">
        <f t="shared" si="20"/>
        <v>1394.7359999999999</v>
      </c>
    </row>
    <row r="147" spans="1:6" ht="15.75" x14ac:dyDescent="0.25">
      <c r="A147" s="19" t="s">
        <v>97</v>
      </c>
      <c r="B147" s="30" t="s">
        <v>47</v>
      </c>
      <c r="C147" s="20">
        <v>1530.75</v>
      </c>
      <c r="D147" s="52">
        <v>1614.94</v>
      </c>
      <c r="E147" s="21">
        <v>0.2</v>
      </c>
      <c r="F147" s="20">
        <f t="shared" si="20"/>
        <v>1937.9279999999999</v>
      </c>
    </row>
    <row r="148" spans="1:6" ht="31.5" x14ac:dyDescent="0.25">
      <c r="A148" s="19" t="s">
        <v>98</v>
      </c>
      <c r="B148" s="30" t="s">
        <v>47</v>
      </c>
      <c r="C148" s="20">
        <v>1466.1</v>
      </c>
      <c r="D148" s="52">
        <v>1666.665</v>
      </c>
      <c r="E148" s="21">
        <v>0.2</v>
      </c>
      <c r="F148" s="20">
        <f t="shared" si="20"/>
        <v>1999.9979999999998</v>
      </c>
    </row>
    <row r="149" spans="1:6" ht="15.75" x14ac:dyDescent="0.25">
      <c r="A149" s="19" t="s">
        <v>230</v>
      </c>
      <c r="B149" s="30" t="s">
        <v>25</v>
      </c>
      <c r="C149" s="20"/>
      <c r="D149" s="52">
        <v>1.56</v>
      </c>
      <c r="E149" s="21">
        <v>0.2</v>
      </c>
      <c r="F149" s="20">
        <f t="shared" si="20"/>
        <v>1.8719999999999999</v>
      </c>
    </row>
    <row r="150" spans="1:6" ht="16.5" x14ac:dyDescent="0.25">
      <c r="A150" s="91" t="s">
        <v>99</v>
      </c>
      <c r="B150" s="92"/>
      <c r="C150" s="92"/>
      <c r="D150" s="92"/>
      <c r="E150" s="92"/>
      <c r="F150" s="93"/>
    </row>
    <row r="151" spans="1:6" ht="31.5" x14ac:dyDescent="0.25">
      <c r="A151" s="19" t="s">
        <v>100</v>
      </c>
      <c r="B151" s="30" t="s">
        <v>101</v>
      </c>
      <c r="C151" s="20">
        <v>200</v>
      </c>
      <c r="D151" s="52">
        <f t="shared" ref="D151:D156" si="21">ROUND(C151*1.055,2)</f>
        <v>211</v>
      </c>
      <c r="E151" s="21">
        <v>0.2</v>
      </c>
      <c r="F151" s="20">
        <f t="shared" ref="F151:F156" si="22">D151*1.2</f>
        <v>253.2</v>
      </c>
    </row>
    <row r="152" spans="1:6" ht="37.5" customHeight="1" x14ac:dyDescent="0.25">
      <c r="A152" s="19" t="s">
        <v>160</v>
      </c>
      <c r="B152" s="30" t="s">
        <v>101</v>
      </c>
      <c r="C152" s="20">
        <v>600</v>
      </c>
      <c r="D152" s="52">
        <f t="shared" si="21"/>
        <v>633</v>
      </c>
      <c r="E152" s="21">
        <v>0.2</v>
      </c>
      <c r="F152" s="20">
        <f t="shared" si="22"/>
        <v>759.6</v>
      </c>
    </row>
    <row r="153" spans="1:6" ht="31.5" x14ac:dyDescent="0.25">
      <c r="A153" s="19" t="s">
        <v>156</v>
      </c>
      <c r="B153" s="30" t="s">
        <v>102</v>
      </c>
      <c r="C153" s="20">
        <v>10000</v>
      </c>
      <c r="D153" s="52">
        <f t="shared" si="21"/>
        <v>10550</v>
      </c>
      <c r="E153" s="21">
        <v>0.2</v>
      </c>
      <c r="F153" s="20">
        <f t="shared" si="22"/>
        <v>12660</v>
      </c>
    </row>
    <row r="154" spans="1:6" ht="31.5" x14ac:dyDescent="0.25">
      <c r="A154" s="19" t="s">
        <v>157</v>
      </c>
      <c r="B154" s="30" t="s">
        <v>102</v>
      </c>
      <c r="C154" s="20">
        <v>12000</v>
      </c>
      <c r="D154" s="52">
        <f t="shared" si="21"/>
        <v>12660</v>
      </c>
      <c r="E154" s="21">
        <v>0.2</v>
      </c>
      <c r="F154" s="20">
        <f t="shared" si="22"/>
        <v>15192</v>
      </c>
    </row>
    <row r="155" spans="1:6" ht="31.5" x14ac:dyDescent="0.25">
      <c r="A155" s="19" t="s">
        <v>158</v>
      </c>
      <c r="B155" s="30" t="s">
        <v>102</v>
      </c>
      <c r="C155" s="20">
        <v>14000</v>
      </c>
      <c r="D155" s="52">
        <f t="shared" si="21"/>
        <v>14770</v>
      </c>
      <c r="E155" s="21">
        <v>0.2</v>
      </c>
      <c r="F155" s="20">
        <f t="shared" si="22"/>
        <v>17724</v>
      </c>
    </row>
    <row r="156" spans="1:6" ht="30" customHeight="1" x14ac:dyDescent="0.25">
      <c r="A156" s="19" t="s">
        <v>159</v>
      </c>
      <c r="B156" s="30" t="s">
        <v>102</v>
      </c>
      <c r="C156" s="20">
        <v>16000</v>
      </c>
      <c r="D156" s="52">
        <f t="shared" si="21"/>
        <v>16880</v>
      </c>
      <c r="E156" s="21">
        <v>0.2</v>
      </c>
      <c r="F156" s="20">
        <f t="shared" si="22"/>
        <v>20256</v>
      </c>
    </row>
    <row r="157" spans="1:6" ht="16.5" x14ac:dyDescent="0.25">
      <c r="A157" s="91" t="s">
        <v>103</v>
      </c>
      <c r="B157" s="92"/>
      <c r="C157" s="92"/>
      <c r="D157" s="92"/>
      <c r="E157" s="92"/>
      <c r="F157" s="93"/>
    </row>
    <row r="158" spans="1:6" ht="33" customHeight="1" x14ac:dyDescent="0.25">
      <c r="A158" s="19" t="s">
        <v>104</v>
      </c>
      <c r="B158" s="30" t="s">
        <v>40</v>
      </c>
      <c r="C158" s="20">
        <v>4491.53</v>
      </c>
      <c r="D158" s="52">
        <f>ROUND(C158*1.055,2)</f>
        <v>4738.5600000000004</v>
      </c>
      <c r="E158" s="21">
        <v>0.2</v>
      </c>
      <c r="F158" s="20">
        <f t="shared" ref="F158:F163" si="23">D158*1.2</f>
        <v>5686.2719999999999</v>
      </c>
    </row>
    <row r="159" spans="1:6" ht="41.25" customHeight="1" x14ac:dyDescent="0.25">
      <c r="A159" s="19" t="s">
        <v>181</v>
      </c>
      <c r="B159" s="30" t="s">
        <v>40</v>
      </c>
      <c r="C159" s="20">
        <v>2041.67</v>
      </c>
      <c r="D159" s="52">
        <f>ROUND(C159*1.055,2)</f>
        <v>2153.96</v>
      </c>
      <c r="E159" s="21">
        <v>0.2</v>
      </c>
      <c r="F159" s="20">
        <f t="shared" si="23"/>
        <v>2584.752</v>
      </c>
    </row>
    <row r="160" spans="1:6" ht="53.25" customHeight="1" x14ac:dyDescent="0.25">
      <c r="A160" s="19" t="s">
        <v>201</v>
      </c>
      <c r="B160" s="30" t="s">
        <v>40</v>
      </c>
      <c r="C160" s="20">
        <v>1250</v>
      </c>
      <c r="D160" s="52">
        <f>ROUND(C160,2)</f>
        <v>1250</v>
      </c>
      <c r="E160" s="21">
        <v>0.2</v>
      </c>
      <c r="F160" s="20">
        <f t="shared" si="23"/>
        <v>1500</v>
      </c>
    </row>
    <row r="161" spans="1:6" ht="54" customHeight="1" x14ac:dyDescent="0.25">
      <c r="A161" s="19" t="s">
        <v>202</v>
      </c>
      <c r="B161" s="30" t="s">
        <v>40</v>
      </c>
      <c r="C161" s="20">
        <v>625</v>
      </c>
      <c r="D161" s="52">
        <f>ROUND(C161,2)</f>
        <v>625</v>
      </c>
      <c r="E161" s="21">
        <v>0.2</v>
      </c>
      <c r="F161" s="20">
        <f t="shared" si="23"/>
        <v>750</v>
      </c>
    </row>
    <row r="162" spans="1:6" ht="45" customHeight="1" x14ac:dyDescent="0.25">
      <c r="A162" s="65" t="s">
        <v>203</v>
      </c>
      <c r="B162" s="30" t="s">
        <v>96</v>
      </c>
      <c r="C162" s="20"/>
      <c r="D162" s="52">
        <v>8765.61</v>
      </c>
      <c r="E162" s="21">
        <v>0.2</v>
      </c>
      <c r="F162" s="20">
        <f t="shared" si="23"/>
        <v>10518.732</v>
      </c>
    </row>
    <row r="163" spans="1:6" ht="45" customHeight="1" x14ac:dyDescent="0.25">
      <c r="A163" s="71" t="s">
        <v>213</v>
      </c>
      <c r="B163" s="30" t="s">
        <v>40</v>
      </c>
      <c r="C163" s="20"/>
      <c r="D163" s="52">
        <v>2000</v>
      </c>
      <c r="E163" s="21">
        <v>0.2</v>
      </c>
      <c r="F163" s="20">
        <f t="shared" si="23"/>
        <v>2400</v>
      </c>
    </row>
    <row r="164" spans="1:6" ht="16.5" x14ac:dyDescent="0.25">
      <c r="A164" s="91" t="s">
        <v>105</v>
      </c>
      <c r="B164" s="92"/>
      <c r="C164" s="92"/>
      <c r="D164" s="92"/>
      <c r="E164" s="92"/>
      <c r="F164" s="93"/>
    </row>
    <row r="165" spans="1:6" ht="15.75" x14ac:dyDescent="0.25">
      <c r="A165" s="19" t="s">
        <v>106</v>
      </c>
      <c r="B165" s="30" t="s">
        <v>96</v>
      </c>
      <c r="C165" s="20">
        <v>3026.35</v>
      </c>
      <c r="D165" s="52">
        <f>ROUND(C165*1.055,2)</f>
        <v>3192.8</v>
      </c>
      <c r="E165" s="21">
        <v>0.2</v>
      </c>
      <c r="F165" s="20">
        <f t="shared" ref="F165:F173" si="24">D165*1.2</f>
        <v>3831.36</v>
      </c>
    </row>
    <row r="166" spans="1:6" ht="15.75" x14ac:dyDescent="0.25">
      <c r="A166" s="19" t="s">
        <v>107</v>
      </c>
      <c r="B166" s="30" t="s">
        <v>96</v>
      </c>
      <c r="C166" s="20">
        <v>3978.62</v>
      </c>
      <c r="D166" s="52">
        <f t="shared" ref="D166:D173" si="25">ROUND(C166*1.055,2)</f>
        <v>4197.4399999999996</v>
      </c>
      <c r="E166" s="21">
        <v>0.2</v>
      </c>
      <c r="F166" s="20">
        <f t="shared" si="24"/>
        <v>5036.927999999999</v>
      </c>
    </row>
    <row r="167" spans="1:6" ht="15.75" x14ac:dyDescent="0.25">
      <c r="A167" s="19" t="s">
        <v>108</v>
      </c>
      <c r="B167" s="30" t="s">
        <v>96</v>
      </c>
      <c r="C167" s="20">
        <v>2964.52</v>
      </c>
      <c r="D167" s="52">
        <f t="shared" si="25"/>
        <v>3127.57</v>
      </c>
      <c r="E167" s="21">
        <v>0.2</v>
      </c>
      <c r="F167" s="20">
        <f t="shared" si="24"/>
        <v>3753.0839999999998</v>
      </c>
    </row>
    <row r="168" spans="1:6" ht="15.75" x14ac:dyDescent="0.25">
      <c r="A168" s="19" t="s">
        <v>109</v>
      </c>
      <c r="B168" s="30" t="s">
        <v>96</v>
      </c>
      <c r="C168" s="20">
        <v>1394</v>
      </c>
      <c r="D168" s="52">
        <f t="shared" si="25"/>
        <v>1470.67</v>
      </c>
      <c r="E168" s="21">
        <v>0.2</v>
      </c>
      <c r="F168" s="20">
        <f t="shared" si="24"/>
        <v>1764.8040000000001</v>
      </c>
    </row>
    <row r="169" spans="1:6" ht="15.75" x14ac:dyDescent="0.25">
      <c r="A169" s="19" t="s">
        <v>110</v>
      </c>
      <c r="B169" s="30" t="s">
        <v>96</v>
      </c>
      <c r="C169" s="20">
        <v>1324</v>
      </c>
      <c r="D169" s="52">
        <f t="shared" si="25"/>
        <v>1396.82</v>
      </c>
      <c r="E169" s="21">
        <v>0.2</v>
      </c>
      <c r="F169" s="20">
        <f t="shared" si="24"/>
        <v>1676.184</v>
      </c>
    </row>
    <row r="170" spans="1:6" ht="15.75" x14ac:dyDescent="0.25">
      <c r="A170" s="19" t="s">
        <v>111</v>
      </c>
      <c r="B170" s="30" t="s">
        <v>96</v>
      </c>
      <c r="C170" s="20">
        <v>5394.56</v>
      </c>
      <c r="D170" s="52">
        <f t="shared" si="25"/>
        <v>5691.26</v>
      </c>
      <c r="E170" s="21">
        <v>0.2</v>
      </c>
      <c r="F170" s="20">
        <f t="shared" si="24"/>
        <v>6829.5119999999997</v>
      </c>
    </row>
    <row r="171" spans="1:6" ht="15.75" x14ac:dyDescent="0.25">
      <c r="A171" s="19" t="s">
        <v>112</v>
      </c>
      <c r="B171" s="30" t="s">
        <v>96</v>
      </c>
      <c r="C171" s="20">
        <v>4970.33</v>
      </c>
      <c r="D171" s="52">
        <f t="shared" si="25"/>
        <v>5243.7</v>
      </c>
      <c r="E171" s="21">
        <v>0.2</v>
      </c>
      <c r="F171" s="20">
        <f t="shared" si="24"/>
        <v>6292.44</v>
      </c>
    </row>
    <row r="172" spans="1:6" ht="15.75" x14ac:dyDescent="0.25">
      <c r="A172" s="19" t="s">
        <v>113</v>
      </c>
      <c r="B172" s="30" t="s">
        <v>96</v>
      </c>
      <c r="C172" s="20">
        <v>4850.6099999999997</v>
      </c>
      <c r="D172" s="52">
        <f t="shared" si="25"/>
        <v>5117.3900000000003</v>
      </c>
      <c r="E172" s="21">
        <v>0.2</v>
      </c>
      <c r="F172" s="20">
        <f t="shared" si="24"/>
        <v>6140.8680000000004</v>
      </c>
    </row>
    <row r="173" spans="1:6" ht="15.75" x14ac:dyDescent="0.25">
      <c r="A173" s="19" t="s">
        <v>114</v>
      </c>
      <c r="B173" s="30" t="s">
        <v>96</v>
      </c>
      <c r="C173" s="20">
        <v>1315.25</v>
      </c>
      <c r="D173" s="52">
        <f t="shared" si="25"/>
        <v>1387.59</v>
      </c>
      <c r="E173" s="21">
        <v>0.2</v>
      </c>
      <c r="F173" s="20">
        <f t="shared" si="24"/>
        <v>1665.1079999999999</v>
      </c>
    </row>
    <row r="174" spans="1:6" ht="16.5" x14ac:dyDescent="0.25">
      <c r="A174" s="46" t="s">
        <v>115</v>
      </c>
      <c r="B174" s="62"/>
      <c r="C174" s="46"/>
      <c r="D174" s="51"/>
      <c r="E174" s="46"/>
      <c r="F174" s="46"/>
    </row>
    <row r="175" spans="1:6" ht="15.75" x14ac:dyDescent="0.25">
      <c r="A175" s="19" t="s">
        <v>116</v>
      </c>
      <c r="B175" s="30" t="s">
        <v>96</v>
      </c>
      <c r="C175" s="20">
        <v>2358.48</v>
      </c>
      <c r="D175" s="52">
        <f t="shared" ref="D175:D208" si="26">ROUND(C175*1.055,2)</f>
        <v>2488.1999999999998</v>
      </c>
      <c r="E175" s="21">
        <v>0.2</v>
      </c>
      <c r="F175" s="20">
        <f t="shared" ref="F175:F193" si="27">D175*1.2</f>
        <v>2985.8399999999997</v>
      </c>
    </row>
    <row r="176" spans="1:6" ht="15.75" x14ac:dyDescent="0.25">
      <c r="A176" s="19" t="s">
        <v>117</v>
      </c>
      <c r="B176" s="30" t="s">
        <v>96</v>
      </c>
      <c r="C176" s="20">
        <v>1939.36</v>
      </c>
      <c r="D176" s="52">
        <f t="shared" si="26"/>
        <v>2046.02</v>
      </c>
      <c r="E176" s="21">
        <v>0.2</v>
      </c>
      <c r="F176" s="20">
        <f t="shared" si="27"/>
        <v>2455.2239999999997</v>
      </c>
    </row>
    <row r="177" spans="1:6" ht="15.75" x14ac:dyDescent="0.25">
      <c r="A177" s="19" t="s">
        <v>118</v>
      </c>
      <c r="B177" s="30" t="s">
        <v>96</v>
      </c>
      <c r="C177" s="20">
        <v>948.33</v>
      </c>
      <c r="D177" s="52">
        <f t="shared" si="26"/>
        <v>1000.49</v>
      </c>
      <c r="E177" s="21">
        <v>0.2</v>
      </c>
      <c r="F177" s="20">
        <f t="shared" si="27"/>
        <v>1200.588</v>
      </c>
    </row>
    <row r="178" spans="1:6" ht="15.75" x14ac:dyDescent="0.25">
      <c r="A178" s="19" t="s">
        <v>119</v>
      </c>
      <c r="B178" s="30" t="s">
        <v>96</v>
      </c>
      <c r="C178" s="20">
        <v>1820</v>
      </c>
      <c r="D178" s="52">
        <f t="shared" si="26"/>
        <v>1920.1</v>
      </c>
      <c r="E178" s="21">
        <v>0.2</v>
      </c>
      <c r="F178" s="20">
        <f t="shared" si="27"/>
        <v>2304.12</v>
      </c>
    </row>
    <row r="179" spans="1:6" ht="15.75" x14ac:dyDescent="0.25">
      <c r="A179" s="19" t="s">
        <v>120</v>
      </c>
      <c r="B179" s="30" t="s">
        <v>96</v>
      </c>
      <c r="C179" s="20">
        <v>2660</v>
      </c>
      <c r="D179" s="52">
        <f t="shared" si="26"/>
        <v>2806.3</v>
      </c>
      <c r="E179" s="21">
        <v>0.2</v>
      </c>
      <c r="F179" s="20">
        <f t="shared" si="27"/>
        <v>3367.56</v>
      </c>
    </row>
    <row r="180" spans="1:6" ht="15.75" x14ac:dyDescent="0.25">
      <c r="A180" s="19" t="s">
        <v>121</v>
      </c>
      <c r="B180" s="30" t="s">
        <v>96</v>
      </c>
      <c r="C180" s="20">
        <v>1393.76</v>
      </c>
      <c r="D180" s="52">
        <f t="shared" si="26"/>
        <v>1470.42</v>
      </c>
      <c r="E180" s="21">
        <v>0.2</v>
      </c>
      <c r="F180" s="20">
        <f t="shared" si="27"/>
        <v>1764.5040000000001</v>
      </c>
    </row>
    <row r="181" spans="1:6" ht="15.75" x14ac:dyDescent="0.25">
      <c r="A181" s="19" t="s">
        <v>122</v>
      </c>
      <c r="B181" s="30" t="s">
        <v>96</v>
      </c>
      <c r="C181" s="20">
        <v>2370</v>
      </c>
      <c r="D181" s="52">
        <f t="shared" si="26"/>
        <v>2500.35</v>
      </c>
      <c r="E181" s="21">
        <v>0.2</v>
      </c>
      <c r="F181" s="20">
        <f t="shared" si="27"/>
        <v>3000.4199999999996</v>
      </c>
    </row>
    <row r="182" spans="1:6" ht="15.75" x14ac:dyDescent="0.25">
      <c r="A182" s="19" t="s">
        <v>123</v>
      </c>
      <c r="B182" s="30" t="s">
        <v>96</v>
      </c>
      <c r="C182" s="20">
        <v>1036.68</v>
      </c>
      <c r="D182" s="52">
        <f t="shared" si="26"/>
        <v>1093.7</v>
      </c>
      <c r="E182" s="21">
        <v>0.2</v>
      </c>
      <c r="F182" s="20">
        <f t="shared" si="27"/>
        <v>1312.44</v>
      </c>
    </row>
    <row r="183" spans="1:6" ht="15.75" x14ac:dyDescent="0.25">
      <c r="A183" s="19" t="s">
        <v>124</v>
      </c>
      <c r="B183" s="30" t="s">
        <v>96</v>
      </c>
      <c r="C183" s="20">
        <v>4856.26</v>
      </c>
      <c r="D183" s="52">
        <f t="shared" si="26"/>
        <v>5123.3500000000004</v>
      </c>
      <c r="E183" s="21">
        <v>0.2</v>
      </c>
      <c r="F183" s="20">
        <f t="shared" si="27"/>
        <v>6148.02</v>
      </c>
    </row>
    <row r="184" spans="1:6" ht="15.75" x14ac:dyDescent="0.25">
      <c r="A184" s="19" t="s">
        <v>125</v>
      </c>
      <c r="B184" s="30" t="s">
        <v>96</v>
      </c>
      <c r="C184" s="20">
        <v>1190</v>
      </c>
      <c r="D184" s="52">
        <f t="shared" si="26"/>
        <v>1255.45</v>
      </c>
      <c r="E184" s="21">
        <v>0.2</v>
      </c>
      <c r="F184" s="20">
        <f t="shared" si="27"/>
        <v>1506.54</v>
      </c>
    </row>
    <row r="185" spans="1:6" ht="15.75" x14ac:dyDescent="0.25">
      <c r="A185" s="19" t="s">
        <v>126</v>
      </c>
      <c r="B185" s="30" t="s">
        <v>96</v>
      </c>
      <c r="C185" s="20">
        <v>649.91999999999996</v>
      </c>
      <c r="D185" s="52">
        <f t="shared" si="26"/>
        <v>685.67</v>
      </c>
      <c r="E185" s="21">
        <v>0.2</v>
      </c>
      <c r="F185" s="20">
        <f t="shared" si="27"/>
        <v>822.80399999999997</v>
      </c>
    </row>
    <row r="186" spans="1:6" ht="15.75" x14ac:dyDescent="0.25">
      <c r="A186" s="19" t="s">
        <v>127</v>
      </c>
      <c r="B186" s="30" t="s">
        <v>96</v>
      </c>
      <c r="C186" s="20">
        <v>6000</v>
      </c>
      <c r="D186" s="52">
        <f t="shared" si="26"/>
        <v>6330</v>
      </c>
      <c r="E186" s="21">
        <v>0.2</v>
      </c>
      <c r="F186" s="20">
        <f t="shared" si="27"/>
        <v>7596</v>
      </c>
    </row>
    <row r="187" spans="1:6" ht="15.75" x14ac:dyDescent="0.25">
      <c r="A187" s="19" t="s">
        <v>128</v>
      </c>
      <c r="B187" s="30" t="s">
        <v>96</v>
      </c>
      <c r="C187" s="20">
        <v>7300</v>
      </c>
      <c r="D187" s="52">
        <f t="shared" si="26"/>
        <v>7701.5</v>
      </c>
      <c r="E187" s="21">
        <v>0.2</v>
      </c>
      <c r="F187" s="20">
        <f t="shared" si="27"/>
        <v>9241.7999999999993</v>
      </c>
    </row>
    <row r="188" spans="1:6" ht="15.75" x14ac:dyDescent="0.25">
      <c r="A188" s="19" t="s">
        <v>129</v>
      </c>
      <c r="B188" s="30" t="s">
        <v>96</v>
      </c>
      <c r="C188" s="20">
        <v>7300</v>
      </c>
      <c r="D188" s="52">
        <f t="shared" si="26"/>
        <v>7701.5</v>
      </c>
      <c r="E188" s="21">
        <v>0.2</v>
      </c>
      <c r="F188" s="20">
        <f t="shared" si="27"/>
        <v>9241.7999999999993</v>
      </c>
    </row>
    <row r="189" spans="1:6" ht="15.75" x14ac:dyDescent="0.25">
      <c r="A189" s="19" t="s">
        <v>130</v>
      </c>
      <c r="B189" s="30" t="s">
        <v>96</v>
      </c>
      <c r="C189" s="20">
        <v>2485</v>
      </c>
      <c r="D189" s="52">
        <f t="shared" si="26"/>
        <v>2621.68</v>
      </c>
      <c r="E189" s="21">
        <v>0.2</v>
      </c>
      <c r="F189" s="20">
        <f t="shared" si="27"/>
        <v>3146.0159999999996</v>
      </c>
    </row>
    <row r="190" spans="1:6" ht="15.75" x14ac:dyDescent="0.25">
      <c r="A190" s="19" t="s">
        <v>131</v>
      </c>
      <c r="B190" s="30" t="s">
        <v>96</v>
      </c>
      <c r="C190" s="20">
        <v>3500</v>
      </c>
      <c r="D190" s="52">
        <f t="shared" si="26"/>
        <v>3692.5</v>
      </c>
      <c r="E190" s="21">
        <v>0.2</v>
      </c>
      <c r="F190" s="20">
        <f t="shared" si="27"/>
        <v>4431</v>
      </c>
    </row>
    <row r="191" spans="1:6" ht="15.75" x14ac:dyDescent="0.25">
      <c r="A191" s="19" t="s">
        <v>132</v>
      </c>
      <c r="B191" s="30" t="s">
        <v>96</v>
      </c>
      <c r="C191" s="20">
        <v>1845</v>
      </c>
      <c r="D191" s="52">
        <f t="shared" si="26"/>
        <v>1946.48</v>
      </c>
      <c r="E191" s="21">
        <v>0.2</v>
      </c>
      <c r="F191" s="20">
        <f t="shared" si="27"/>
        <v>2335.7759999999998</v>
      </c>
    </row>
    <row r="192" spans="1:6" ht="15.75" x14ac:dyDescent="0.25">
      <c r="A192" s="19" t="s">
        <v>133</v>
      </c>
      <c r="B192" s="30" t="s">
        <v>96</v>
      </c>
      <c r="C192" s="20">
        <v>1525.42</v>
      </c>
      <c r="D192" s="52">
        <f t="shared" si="26"/>
        <v>1609.32</v>
      </c>
      <c r="E192" s="21">
        <v>0.2</v>
      </c>
      <c r="F192" s="20">
        <f t="shared" si="27"/>
        <v>1931.1839999999997</v>
      </c>
    </row>
    <row r="193" spans="1:6" ht="15.75" x14ac:dyDescent="0.25">
      <c r="A193" s="19" t="s">
        <v>134</v>
      </c>
      <c r="B193" s="30" t="s">
        <v>43</v>
      </c>
      <c r="C193" s="20">
        <v>1269.49</v>
      </c>
      <c r="D193" s="52">
        <v>1271.19</v>
      </c>
      <c r="E193" s="21">
        <v>0.2</v>
      </c>
      <c r="F193" s="20">
        <f t="shared" si="27"/>
        <v>1525.4280000000001</v>
      </c>
    </row>
    <row r="194" spans="1:6" ht="15.75" x14ac:dyDescent="0.25">
      <c r="A194" s="19" t="s">
        <v>154</v>
      </c>
      <c r="B194" s="30" t="s">
        <v>96</v>
      </c>
      <c r="C194" s="20">
        <v>4661.0200000000004</v>
      </c>
      <c r="D194" s="52">
        <f t="shared" si="26"/>
        <v>4917.38</v>
      </c>
      <c r="E194" s="21">
        <v>0.2</v>
      </c>
      <c r="F194" s="20">
        <f t="shared" ref="F194" si="28">D194*1.2</f>
        <v>5900.8559999999998</v>
      </c>
    </row>
    <row r="195" spans="1:6" ht="16.5" x14ac:dyDescent="0.25">
      <c r="A195" s="91" t="s">
        <v>135</v>
      </c>
      <c r="B195" s="92"/>
      <c r="C195" s="92"/>
      <c r="D195" s="92"/>
      <c r="E195" s="92"/>
      <c r="F195" s="93"/>
    </row>
    <row r="196" spans="1:6" ht="15.75" x14ac:dyDescent="0.25">
      <c r="A196" s="19" t="s">
        <v>136</v>
      </c>
      <c r="B196" s="30" t="s">
        <v>165</v>
      </c>
      <c r="C196" s="20">
        <v>626.15</v>
      </c>
      <c r="D196" s="52">
        <f t="shared" si="26"/>
        <v>660.59</v>
      </c>
      <c r="E196" s="21">
        <v>0.2</v>
      </c>
      <c r="F196" s="20">
        <f t="shared" ref="F196:F201" si="29">D196*1.2</f>
        <v>792.70799999999997</v>
      </c>
    </row>
    <row r="197" spans="1:6" ht="15.75" x14ac:dyDescent="0.25">
      <c r="A197" s="19" t="s">
        <v>137</v>
      </c>
      <c r="B197" s="30" t="s">
        <v>165</v>
      </c>
      <c r="C197" s="20">
        <v>912.36</v>
      </c>
      <c r="D197" s="52">
        <f t="shared" si="26"/>
        <v>962.54</v>
      </c>
      <c r="E197" s="21">
        <v>0.2</v>
      </c>
      <c r="F197" s="20">
        <f t="shared" si="29"/>
        <v>1155.048</v>
      </c>
    </row>
    <row r="198" spans="1:6" ht="15.75" x14ac:dyDescent="0.25">
      <c r="A198" s="19" t="s">
        <v>138</v>
      </c>
      <c r="B198" s="30" t="s">
        <v>96</v>
      </c>
      <c r="C198" s="20">
        <v>35</v>
      </c>
      <c r="D198" s="52">
        <f t="shared" si="26"/>
        <v>36.93</v>
      </c>
      <c r="E198" s="21">
        <v>0.2</v>
      </c>
      <c r="F198" s="20">
        <f t="shared" si="29"/>
        <v>44.315999999999995</v>
      </c>
    </row>
    <row r="199" spans="1:6" ht="15.75" x14ac:dyDescent="0.25">
      <c r="A199" s="19" t="s">
        <v>139</v>
      </c>
      <c r="B199" s="30" t="s">
        <v>96</v>
      </c>
      <c r="C199" s="20">
        <v>20</v>
      </c>
      <c r="D199" s="52">
        <f t="shared" si="26"/>
        <v>21.1</v>
      </c>
      <c r="E199" s="21">
        <v>0.2</v>
      </c>
      <c r="F199" s="20">
        <f t="shared" si="29"/>
        <v>25.32</v>
      </c>
    </row>
    <row r="200" spans="1:6" ht="15.75" x14ac:dyDescent="0.25">
      <c r="A200" s="19" t="s">
        <v>140</v>
      </c>
      <c r="B200" s="30" t="s">
        <v>96</v>
      </c>
      <c r="C200" s="20">
        <v>15</v>
      </c>
      <c r="D200" s="52">
        <f t="shared" si="26"/>
        <v>15.83</v>
      </c>
      <c r="E200" s="21">
        <v>0.2</v>
      </c>
      <c r="F200" s="20">
        <f t="shared" si="29"/>
        <v>18.995999999999999</v>
      </c>
    </row>
    <row r="201" spans="1:6" ht="63" x14ac:dyDescent="0.25">
      <c r="A201" s="19" t="s">
        <v>141</v>
      </c>
      <c r="B201" s="30" t="s">
        <v>96</v>
      </c>
      <c r="C201" s="20">
        <v>40</v>
      </c>
      <c r="D201" s="52">
        <f t="shared" si="26"/>
        <v>42.2</v>
      </c>
      <c r="E201" s="21">
        <v>0.2</v>
      </c>
      <c r="F201" s="20">
        <f t="shared" si="29"/>
        <v>50.64</v>
      </c>
    </row>
    <row r="202" spans="1:6" ht="16.5" x14ac:dyDescent="0.25">
      <c r="A202" s="91" t="s">
        <v>142</v>
      </c>
      <c r="B202" s="92"/>
      <c r="C202" s="92"/>
      <c r="D202" s="92"/>
      <c r="E202" s="92"/>
      <c r="F202" s="93"/>
    </row>
    <row r="203" spans="1:6" ht="15.75" x14ac:dyDescent="0.25">
      <c r="A203" s="11" t="s">
        <v>143</v>
      </c>
      <c r="B203" s="31" t="s">
        <v>144</v>
      </c>
      <c r="C203" s="12">
        <v>50</v>
      </c>
      <c r="D203" s="55">
        <f t="shared" si="26"/>
        <v>52.75</v>
      </c>
      <c r="E203" s="7">
        <v>0.2</v>
      </c>
      <c r="F203" s="6">
        <f t="shared" ref="F203:F208" si="30">D203*1.2</f>
        <v>63.3</v>
      </c>
    </row>
    <row r="204" spans="1:6" ht="15.75" x14ac:dyDescent="0.25">
      <c r="A204" s="11" t="s">
        <v>145</v>
      </c>
      <c r="B204" s="31" t="s">
        <v>146</v>
      </c>
      <c r="C204" s="12">
        <v>15</v>
      </c>
      <c r="D204" s="55">
        <f t="shared" si="26"/>
        <v>15.83</v>
      </c>
      <c r="E204" s="7">
        <v>0.2</v>
      </c>
      <c r="F204" s="6">
        <f t="shared" si="30"/>
        <v>18.995999999999999</v>
      </c>
    </row>
    <row r="205" spans="1:6" ht="15.75" x14ac:dyDescent="0.25">
      <c r="A205" s="11" t="s">
        <v>147</v>
      </c>
      <c r="B205" s="31" t="s">
        <v>146</v>
      </c>
      <c r="C205" s="12">
        <v>50</v>
      </c>
      <c r="D205" s="55">
        <f t="shared" si="26"/>
        <v>52.75</v>
      </c>
      <c r="E205" s="7">
        <v>0.2</v>
      </c>
      <c r="F205" s="6">
        <f t="shared" si="30"/>
        <v>63.3</v>
      </c>
    </row>
    <row r="206" spans="1:6" ht="15.75" x14ac:dyDescent="0.25">
      <c r="A206" s="11" t="s">
        <v>148</v>
      </c>
      <c r="B206" s="31" t="s">
        <v>146</v>
      </c>
      <c r="C206" s="12">
        <v>70</v>
      </c>
      <c r="D206" s="55">
        <f t="shared" si="26"/>
        <v>73.849999999999994</v>
      </c>
      <c r="E206" s="7">
        <v>0.2</v>
      </c>
      <c r="F206" s="6">
        <f t="shared" si="30"/>
        <v>88.61999999999999</v>
      </c>
    </row>
    <row r="207" spans="1:6" ht="15.75" x14ac:dyDescent="0.25">
      <c r="A207" s="11" t="s">
        <v>149</v>
      </c>
      <c r="B207" s="31" t="s">
        <v>150</v>
      </c>
      <c r="C207" s="12">
        <v>30</v>
      </c>
      <c r="D207" s="55">
        <f t="shared" si="26"/>
        <v>31.65</v>
      </c>
      <c r="E207" s="7">
        <v>0.2</v>
      </c>
      <c r="F207" s="6">
        <f t="shared" si="30"/>
        <v>37.979999999999997</v>
      </c>
    </row>
    <row r="208" spans="1:6" ht="15.75" x14ac:dyDescent="0.25">
      <c r="A208" s="11" t="s">
        <v>151</v>
      </c>
      <c r="B208" s="31" t="s">
        <v>150</v>
      </c>
      <c r="C208" s="12">
        <v>15</v>
      </c>
      <c r="D208" s="55">
        <f t="shared" si="26"/>
        <v>15.83</v>
      </c>
      <c r="E208" s="7">
        <v>0.2</v>
      </c>
      <c r="F208" s="6">
        <f t="shared" si="30"/>
        <v>18.995999999999999</v>
      </c>
    </row>
    <row r="209" spans="1:6" ht="31.5" x14ac:dyDescent="0.25">
      <c r="A209" s="32" t="s">
        <v>164</v>
      </c>
      <c r="B209" s="31" t="s">
        <v>165</v>
      </c>
      <c r="C209" s="31"/>
      <c r="D209" s="56" t="s">
        <v>166</v>
      </c>
      <c r="E209" s="48"/>
      <c r="F209" s="48"/>
    </row>
    <row r="210" spans="1:6" ht="16.5" customHeight="1" x14ac:dyDescent="0.25">
      <c r="A210" s="91" t="s">
        <v>182</v>
      </c>
      <c r="B210" s="92"/>
      <c r="C210" s="92"/>
      <c r="D210" s="92"/>
      <c r="E210" s="92"/>
      <c r="F210" s="93"/>
    </row>
    <row r="211" spans="1:6" ht="82.5" customHeight="1" x14ac:dyDescent="0.25">
      <c r="A211" s="32" t="s">
        <v>183</v>
      </c>
      <c r="B211" s="30" t="s">
        <v>165</v>
      </c>
      <c r="C211" s="30"/>
      <c r="D211" s="54" t="s">
        <v>184</v>
      </c>
      <c r="E211" s="19"/>
      <c r="F211" s="19"/>
    </row>
    <row r="212" spans="1:6" ht="15" customHeight="1" x14ac:dyDescent="0.25">
      <c r="A212" s="32" t="s">
        <v>189</v>
      </c>
      <c r="B212" s="30" t="s">
        <v>12</v>
      </c>
      <c r="C212" s="30">
        <v>2083.33</v>
      </c>
      <c r="D212" s="57">
        <f>C212</f>
        <v>2083.33</v>
      </c>
      <c r="E212" s="18">
        <v>0.2</v>
      </c>
      <c r="F212" s="6">
        <f t="shared" ref="F212" si="31">D212*1.2</f>
        <v>2499.9959999999996</v>
      </c>
    </row>
    <row r="213" spans="1:6" ht="18" customHeight="1" x14ac:dyDescent="0.25">
      <c r="A213" s="91" t="s">
        <v>204</v>
      </c>
      <c r="B213" s="92"/>
      <c r="C213" s="92"/>
      <c r="D213" s="92"/>
      <c r="E213" s="92"/>
      <c r="F213" s="93"/>
    </row>
    <row r="214" spans="1:6" ht="31.5" x14ac:dyDescent="0.25">
      <c r="A214" s="32" t="s">
        <v>205</v>
      </c>
      <c r="B214" s="30" t="s">
        <v>47</v>
      </c>
      <c r="C214" s="30"/>
      <c r="D214" s="70">
        <v>1896.6</v>
      </c>
      <c r="E214" s="18">
        <v>0.2</v>
      </c>
      <c r="F214" s="6">
        <f>D214*1.2</f>
        <v>2275.9199999999996</v>
      </c>
    </row>
    <row r="215" spans="1:6" ht="31.5" x14ac:dyDescent="0.25">
      <c r="A215" s="32" t="s">
        <v>206</v>
      </c>
      <c r="B215" s="30" t="s">
        <v>47</v>
      </c>
      <c r="C215" s="69"/>
      <c r="D215" s="57">
        <v>2465.58</v>
      </c>
      <c r="E215" s="18">
        <v>0.2</v>
      </c>
      <c r="F215" s="6">
        <f t="shared" ref="F215:F226" si="32">D215*1.2</f>
        <v>2958.6959999999999</v>
      </c>
    </row>
    <row r="216" spans="1:6" ht="31.5" x14ac:dyDescent="0.25">
      <c r="A216" s="32" t="s">
        <v>207</v>
      </c>
      <c r="B216" s="30" t="s">
        <v>47</v>
      </c>
      <c r="C216" s="30"/>
      <c r="D216" s="57">
        <v>3034.55</v>
      </c>
      <c r="E216" s="18">
        <v>0.2</v>
      </c>
      <c r="F216" s="6">
        <f t="shared" si="32"/>
        <v>3641.46</v>
      </c>
    </row>
    <row r="217" spans="1:6" ht="31.5" x14ac:dyDescent="0.25">
      <c r="A217" s="32" t="s">
        <v>208</v>
      </c>
      <c r="B217" s="30" t="s">
        <v>47</v>
      </c>
      <c r="C217" s="69"/>
      <c r="D217" s="57">
        <v>3793.19</v>
      </c>
      <c r="E217" s="18">
        <v>0.2</v>
      </c>
      <c r="F217" s="6">
        <f t="shared" si="32"/>
        <v>4551.8279999999995</v>
      </c>
    </row>
    <row r="218" spans="1:6" ht="31.5" x14ac:dyDescent="0.25">
      <c r="A218" s="32" t="s">
        <v>214</v>
      </c>
      <c r="B218" s="30" t="s">
        <v>212</v>
      </c>
      <c r="C218" s="17"/>
      <c r="D218" s="57">
        <v>1250</v>
      </c>
      <c r="E218" s="18">
        <v>0.2</v>
      </c>
      <c r="F218" s="6">
        <f t="shared" si="32"/>
        <v>1500</v>
      </c>
    </row>
    <row r="219" spans="1:6" ht="31.5" x14ac:dyDescent="0.25">
      <c r="A219" s="72" t="s">
        <v>215</v>
      </c>
      <c r="B219" s="30" t="s">
        <v>212</v>
      </c>
      <c r="C219" s="17"/>
      <c r="D219" s="73">
        <v>2500</v>
      </c>
      <c r="E219" s="74">
        <v>0.2</v>
      </c>
      <c r="F219" s="75">
        <f t="shared" si="32"/>
        <v>3000</v>
      </c>
    </row>
    <row r="220" spans="1:6" ht="19.5" customHeight="1" x14ac:dyDescent="0.25">
      <c r="A220" s="94" t="s">
        <v>217</v>
      </c>
      <c r="B220" s="94"/>
      <c r="C220" s="94"/>
      <c r="D220" s="94"/>
      <c r="E220" s="94"/>
      <c r="F220" s="94"/>
    </row>
    <row r="221" spans="1:6" ht="31.5" x14ac:dyDescent="0.25">
      <c r="A221" s="32" t="s">
        <v>218</v>
      </c>
      <c r="B221" s="30" t="s">
        <v>212</v>
      </c>
      <c r="C221" s="69"/>
      <c r="D221" s="57">
        <v>514.54</v>
      </c>
      <c r="E221" s="18">
        <v>0.2</v>
      </c>
      <c r="F221" s="6">
        <f t="shared" si="32"/>
        <v>617.44799999999998</v>
      </c>
    </row>
    <row r="222" spans="1:6" ht="15.75" x14ac:dyDescent="0.25">
      <c r="A222" s="32" t="s">
        <v>219</v>
      </c>
      <c r="B222" s="30" t="s">
        <v>212</v>
      </c>
      <c r="C222" s="69"/>
      <c r="D222" s="57">
        <v>226.93</v>
      </c>
      <c r="E222" s="18">
        <v>0.2</v>
      </c>
      <c r="F222" s="6">
        <f t="shared" si="32"/>
        <v>272.31599999999997</v>
      </c>
    </row>
    <row r="223" spans="1:6" ht="31.5" x14ac:dyDescent="0.25">
      <c r="A223" s="32" t="s">
        <v>220</v>
      </c>
      <c r="B223" s="30" t="s">
        <v>212</v>
      </c>
      <c r="C223" s="69"/>
      <c r="D223" s="57">
        <v>221.65</v>
      </c>
      <c r="E223" s="18">
        <v>0.2</v>
      </c>
      <c r="F223" s="6">
        <f t="shared" si="32"/>
        <v>265.98</v>
      </c>
    </row>
    <row r="224" spans="1:6" ht="15.75" x14ac:dyDescent="0.25">
      <c r="A224" s="32" t="s">
        <v>221</v>
      </c>
      <c r="B224" s="30" t="s">
        <v>212</v>
      </c>
      <c r="C224" s="69"/>
      <c r="D224" s="57">
        <v>356.22</v>
      </c>
      <c r="E224" s="18">
        <v>0.2</v>
      </c>
      <c r="F224" s="6">
        <f t="shared" si="32"/>
        <v>427.464</v>
      </c>
    </row>
    <row r="225" spans="1:6" ht="15.75" x14ac:dyDescent="0.25">
      <c r="A225" s="32" t="s">
        <v>222</v>
      </c>
      <c r="B225" s="30" t="s">
        <v>223</v>
      </c>
      <c r="C225" s="69"/>
      <c r="D225" s="57">
        <v>18.5</v>
      </c>
      <c r="E225" s="18">
        <v>0.2</v>
      </c>
      <c r="F225" s="6">
        <f t="shared" si="32"/>
        <v>22.2</v>
      </c>
    </row>
    <row r="226" spans="1:6" ht="88.5" customHeight="1" x14ac:dyDescent="0.25">
      <c r="A226" s="32" t="s">
        <v>225</v>
      </c>
      <c r="B226" s="30" t="s">
        <v>162</v>
      </c>
      <c r="C226" s="69"/>
      <c r="D226" s="57">
        <v>1666.67</v>
      </c>
      <c r="E226" s="69">
        <v>0.2</v>
      </c>
      <c r="F226" s="6">
        <f t="shared" si="32"/>
        <v>2000.0039999999999</v>
      </c>
    </row>
    <row r="227" spans="1:6" ht="68.25" customHeight="1" x14ac:dyDescent="0.25">
      <c r="A227" s="44" t="s">
        <v>187</v>
      </c>
      <c r="B227" s="64"/>
      <c r="C227" s="44"/>
      <c r="D227" s="58"/>
      <c r="E227" s="44"/>
      <c r="F227" s="44"/>
    </row>
  </sheetData>
  <autoFilter ref="A2:F212" xr:uid="{8F16F4B8-8DA4-4C7F-8644-50280A6BA940}"/>
  <mergeCells count="17">
    <mergeCell ref="A220:F220"/>
    <mergeCell ref="A195:F195"/>
    <mergeCell ref="A202:F202"/>
    <mergeCell ref="A150:F150"/>
    <mergeCell ref="A157:F157"/>
    <mergeCell ref="A213:F213"/>
    <mergeCell ref="A2:F2"/>
    <mergeCell ref="A3:F3"/>
    <mergeCell ref="A9:F9"/>
    <mergeCell ref="A5:F5"/>
    <mergeCell ref="A210:F210"/>
    <mergeCell ref="A141:F141"/>
    <mergeCell ref="A164:F164"/>
    <mergeCell ref="A50:F50"/>
    <mergeCell ref="A13:F13"/>
    <mergeCell ref="A124:F124"/>
    <mergeCell ref="A132:F132"/>
  </mergeCells>
  <pageMargins left="0" right="0" top="0.15748031496062992" bottom="0" header="0" footer="0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B977-2858-4E9B-9F1C-79485B24995B}">
  <sheetPr>
    <pageSetUpPr fitToPage="1"/>
  </sheetPr>
  <dimension ref="A1:M226"/>
  <sheetViews>
    <sheetView zoomScale="70" zoomScaleNormal="7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D82" sqref="D82"/>
    </sheetView>
  </sheetViews>
  <sheetFormatPr defaultRowHeight="15" x14ac:dyDescent="0.25"/>
  <cols>
    <col min="1" max="1" width="15.42578125" style="35" bestFit="1" customWidth="1"/>
    <col min="2" max="2" width="59.28515625" customWidth="1"/>
    <col min="3" max="3" width="14" style="1" customWidth="1"/>
    <col min="4" max="4" width="13.140625" style="25" customWidth="1"/>
    <col min="5" max="5" width="9.140625" style="22"/>
    <col min="6" max="6" width="14" style="1" customWidth="1"/>
    <col min="7" max="7" width="9.140625" style="22"/>
    <col min="8" max="8" width="14" style="1" customWidth="1"/>
    <col min="10" max="10" width="14" style="1" customWidth="1"/>
  </cols>
  <sheetData>
    <row r="1" spans="1:13" ht="15.75" x14ac:dyDescent="0.25">
      <c r="A1" s="36"/>
      <c r="B1" s="3" t="s">
        <v>0</v>
      </c>
      <c r="C1" s="33" t="s">
        <v>192</v>
      </c>
      <c r="D1" s="34" t="s">
        <v>193</v>
      </c>
      <c r="F1" s="33" t="s">
        <v>194</v>
      </c>
      <c r="H1" s="33" t="s">
        <v>195</v>
      </c>
      <c r="J1" s="33" t="s">
        <v>198</v>
      </c>
    </row>
    <row r="2" spans="1:13" ht="16.5" x14ac:dyDescent="0.25">
      <c r="B2" s="43" t="s">
        <v>4</v>
      </c>
      <c r="C2"/>
      <c r="D2"/>
      <c r="F2"/>
      <c r="H2"/>
      <c r="J2"/>
    </row>
    <row r="3" spans="1:13" ht="15.75" x14ac:dyDescent="0.25">
      <c r="A3" s="37" t="s">
        <v>196</v>
      </c>
      <c r="B3" s="5" t="s">
        <v>5</v>
      </c>
      <c r="C3" s="6">
        <v>1013.02</v>
      </c>
      <c r="D3" s="26">
        <v>1013.02</v>
      </c>
      <c r="E3" s="23">
        <f>IFERROR($D3/C3-1,"")</f>
        <v>0</v>
      </c>
      <c r="F3" s="6">
        <v>460</v>
      </c>
      <c r="G3" s="23">
        <f>IFERROR($D3/F3-1,"")</f>
        <v>1.2022173913043477</v>
      </c>
      <c r="H3" s="6">
        <v>1950</v>
      </c>
      <c r="I3" s="23">
        <f>IFERROR($D3/H3-1,"")</f>
        <v>-0.48050256410256409</v>
      </c>
      <c r="J3" s="6">
        <v>870</v>
      </c>
      <c r="K3" s="23">
        <f>IFERROR($D3/J3-1,"")</f>
        <v>0.16439080459770117</v>
      </c>
      <c r="M3" s="49"/>
    </row>
    <row r="4" spans="1:13" ht="15.75" x14ac:dyDescent="0.25">
      <c r="A4" s="37" t="s">
        <v>196</v>
      </c>
      <c r="B4" s="5" t="s">
        <v>185</v>
      </c>
      <c r="C4" s="6">
        <v>415.74</v>
      </c>
      <c r="D4" s="26">
        <v>415.74</v>
      </c>
      <c r="E4" s="23">
        <f t="shared" ref="E4:E67" si="0">IFERROR(D4/C4-1,"")</f>
        <v>0</v>
      </c>
      <c r="F4" s="6">
        <v>321</v>
      </c>
      <c r="G4" s="23">
        <f t="shared" ref="G4:G67" si="1">IFERROR($D4/F4-1,"")</f>
        <v>0.29514018691588784</v>
      </c>
      <c r="H4" s="6">
        <v>1986</v>
      </c>
      <c r="I4" s="23">
        <f t="shared" ref="I4:K67" si="2">IFERROR($D4/H4-1,"")</f>
        <v>-0.7906646525679758</v>
      </c>
      <c r="J4" s="6">
        <v>662</v>
      </c>
      <c r="K4" s="23">
        <f t="shared" si="2"/>
        <v>-0.37199395770392751</v>
      </c>
      <c r="M4" s="49"/>
    </row>
    <row r="5" spans="1:13" ht="31.5" x14ac:dyDescent="0.25">
      <c r="A5" s="38" t="s">
        <v>196</v>
      </c>
      <c r="B5" s="32" t="s">
        <v>8</v>
      </c>
      <c r="C5" s="6">
        <v>5</v>
      </c>
      <c r="D5" s="26">
        <v>5</v>
      </c>
      <c r="E5" s="23">
        <f t="shared" si="0"/>
        <v>0</v>
      </c>
      <c r="F5" s="6">
        <v>5</v>
      </c>
      <c r="G5" s="23">
        <f t="shared" si="1"/>
        <v>0</v>
      </c>
      <c r="H5" s="6">
        <v>5</v>
      </c>
      <c r="I5" s="23">
        <f t="shared" si="2"/>
        <v>0</v>
      </c>
      <c r="J5" s="6"/>
      <c r="K5" s="23" t="str">
        <f t="shared" si="2"/>
        <v/>
      </c>
      <c r="M5" s="49"/>
    </row>
    <row r="6" spans="1:13" ht="15.75" x14ac:dyDescent="0.25">
      <c r="B6" s="5"/>
      <c r="C6"/>
      <c r="D6"/>
      <c r="E6" s="23" t="str">
        <f t="shared" si="0"/>
        <v/>
      </c>
      <c r="F6"/>
      <c r="G6" s="23" t="str">
        <f t="shared" si="1"/>
        <v/>
      </c>
      <c r="H6"/>
      <c r="I6" s="23" t="str">
        <f t="shared" si="2"/>
        <v/>
      </c>
      <c r="J6"/>
      <c r="K6" s="23" t="str">
        <f t="shared" si="2"/>
        <v/>
      </c>
      <c r="M6" s="49"/>
    </row>
    <row r="7" spans="1:13" ht="16.5" x14ac:dyDescent="0.25">
      <c r="A7" s="39" t="s">
        <v>196</v>
      </c>
      <c r="B7" s="43" t="s">
        <v>10</v>
      </c>
      <c r="C7"/>
      <c r="D7"/>
      <c r="E7" s="23" t="str">
        <f t="shared" si="0"/>
        <v/>
      </c>
      <c r="F7"/>
      <c r="G7" s="23" t="str">
        <f t="shared" si="1"/>
        <v/>
      </c>
      <c r="H7"/>
      <c r="I7" s="23" t="str">
        <f t="shared" si="2"/>
        <v/>
      </c>
      <c r="J7"/>
      <c r="K7" s="23" t="str">
        <f t="shared" si="2"/>
        <v/>
      </c>
      <c r="M7" s="49"/>
    </row>
    <row r="8" spans="1:13" ht="15.75" x14ac:dyDescent="0.25">
      <c r="A8" s="38" t="s">
        <v>196</v>
      </c>
      <c r="B8" s="32" t="s">
        <v>11</v>
      </c>
      <c r="C8" s="6">
        <v>148.04</v>
      </c>
      <c r="D8" s="26">
        <v>148.04</v>
      </c>
      <c r="E8" s="23">
        <f t="shared" si="0"/>
        <v>0</v>
      </c>
      <c r="F8" s="6">
        <v>45</v>
      </c>
      <c r="G8" s="23">
        <f t="shared" si="1"/>
        <v>2.2897777777777777</v>
      </c>
      <c r="H8" s="6">
        <v>1000</v>
      </c>
      <c r="I8" s="23">
        <f t="shared" si="2"/>
        <v>-0.85196000000000005</v>
      </c>
      <c r="J8" s="6">
        <v>180</v>
      </c>
      <c r="K8" s="23">
        <f t="shared" si="2"/>
        <v>-0.17755555555555558</v>
      </c>
      <c r="M8" s="49"/>
    </row>
    <row r="9" spans="1:13" ht="15.75" x14ac:dyDescent="0.25">
      <c r="A9" s="38" t="s">
        <v>196</v>
      </c>
      <c r="B9" s="32" t="s">
        <v>13</v>
      </c>
      <c r="C9" s="6">
        <v>148.04</v>
      </c>
      <c r="D9" s="26">
        <v>148.04</v>
      </c>
      <c r="E9" s="23">
        <f t="shared" si="0"/>
        <v>0</v>
      </c>
      <c r="F9" s="6"/>
      <c r="G9" s="23" t="str">
        <f t="shared" si="1"/>
        <v/>
      </c>
      <c r="H9" s="6"/>
      <c r="I9" s="23" t="str">
        <f t="shared" si="2"/>
        <v/>
      </c>
      <c r="J9" s="6"/>
      <c r="K9" s="23" t="str">
        <f t="shared" si="2"/>
        <v/>
      </c>
      <c r="M9" s="49"/>
    </row>
    <row r="10" spans="1:13" ht="16.5" x14ac:dyDescent="0.25">
      <c r="B10" s="43" t="s">
        <v>14</v>
      </c>
      <c r="C10"/>
      <c r="D10"/>
      <c r="E10" s="23" t="str">
        <f t="shared" si="0"/>
        <v/>
      </c>
      <c r="F10"/>
      <c r="G10" s="23" t="str">
        <f t="shared" si="1"/>
        <v/>
      </c>
      <c r="H10"/>
      <c r="I10" s="23" t="str">
        <f t="shared" si="2"/>
        <v/>
      </c>
      <c r="J10"/>
      <c r="K10" s="23" t="str">
        <f t="shared" si="2"/>
        <v/>
      </c>
      <c r="M10" s="49"/>
    </row>
    <row r="11" spans="1:13" ht="16.5" x14ac:dyDescent="0.25">
      <c r="A11" s="39" t="s">
        <v>196</v>
      </c>
      <c r="B11" s="43" t="s">
        <v>15</v>
      </c>
      <c r="C11"/>
      <c r="D11"/>
      <c r="E11" s="23" t="str">
        <f t="shared" si="0"/>
        <v/>
      </c>
      <c r="F11"/>
      <c r="G11" s="23" t="str">
        <f t="shared" si="1"/>
        <v/>
      </c>
      <c r="H11"/>
      <c r="I11" s="23" t="str">
        <f t="shared" si="2"/>
        <v/>
      </c>
      <c r="J11"/>
      <c r="K11" s="23" t="str">
        <f t="shared" si="2"/>
        <v/>
      </c>
      <c r="M11" s="49"/>
    </row>
    <row r="12" spans="1:13" ht="15.75" x14ac:dyDescent="0.25">
      <c r="A12" s="38" t="s">
        <v>196</v>
      </c>
      <c r="B12" s="32" t="s">
        <v>11</v>
      </c>
      <c r="C12" s="6">
        <v>155.56</v>
      </c>
      <c r="D12" s="26">
        <v>155.56</v>
      </c>
      <c r="E12" s="23">
        <f t="shared" si="0"/>
        <v>0</v>
      </c>
      <c r="F12" s="6">
        <v>145</v>
      </c>
      <c r="G12" s="23">
        <f t="shared" si="1"/>
        <v>7.2827586206896555E-2</v>
      </c>
      <c r="H12" s="6">
        <v>1000</v>
      </c>
      <c r="I12" s="23">
        <f t="shared" si="2"/>
        <v>-0.84443999999999997</v>
      </c>
      <c r="J12" s="6">
        <v>780</v>
      </c>
      <c r="K12" s="23">
        <f t="shared" si="2"/>
        <v>-0.8005641025641026</v>
      </c>
      <c r="M12" s="49"/>
    </row>
    <row r="13" spans="1:13" ht="15.75" x14ac:dyDescent="0.25">
      <c r="A13" s="38" t="s">
        <v>196</v>
      </c>
      <c r="B13" s="32" t="s">
        <v>13</v>
      </c>
      <c r="C13" s="6">
        <v>155.56</v>
      </c>
      <c r="D13" s="26">
        <v>155.56</v>
      </c>
      <c r="E13" s="23">
        <f t="shared" si="0"/>
        <v>0</v>
      </c>
      <c r="F13" s="6"/>
      <c r="G13" s="23" t="str">
        <f t="shared" si="1"/>
        <v/>
      </c>
      <c r="H13" s="6"/>
      <c r="I13" s="23" t="str">
        <f t="shared" si="2"/>
        <v/>
      </c>
      <c r="J13" s="6"/>
      <c r="K13" s="23" t="str">
        <f t="shared" si="2"/>
        <v/>
      </c>
      <c r="M13" s="49"/>
    </row>
    <row r="14" spans="1:13" ht="16.5" x14ac:dyDescent="0.25">
      <c r="B14" s="43" t="s">
        <v>16</v>
      </c>
      <c r="C14"/>
      <c r="D14"/>
      <c r="E14" s="23" t="str">
        <f t="shared" si="0"/>
        <v/>
      </c>
      <c r="F14"/>
      <c r="G14" s="23" t="str">
        <f t="shared" si="1"/>
        <v/>
      </c>
      <c r="H14"/>
      <c r="I14" s="23" t="str">
        <f t="shared" si="2"/>
        <v/>
      </c>
      <c r="J14"/>
      <c r="K14" s="23" t="str">
        <f t="shared" si="2"/>
        <v/>
      </c>
      <c r="M14" s="49"/>
    </row>
    <row r="15" spans="1:13" ht="16.5" x14ac:dyDescent="0.25">
      <c r="B15" s="43" t="s">
        <v>17</v>
      </c>
      <c r="C15"/>
      <c r="D15"/>
      <c r="E15" s="23" t="str">
        <f t="shared" si="0"/>
        <v/>
      </c>
      <c r="F15"/>
      <c r="G15" s="23" t="str">
        <f t="shared" si="1"/>
        <v/>
      </c>
      <c r="H15"/>
      <c r="I15" s="23" t="str">
        <f t="shared" si="2"/>
        <v/>
      </c>
      <c r="J15"/>
      <c r="K15" s="23" t="str">
        <f t="shared" si="2"/>
        <v/>
      </c>
      <c r="M15" s="49"/>
    </row>
    <row r="16" spans="1:13" ht="25.5" x14ac:dyDescent="0.25">
      <c r="A16" s="39" t="s">
        <v>197</v>
      </c>
      <c r="B16" s="9" t="s">
        <v>18</v>
      </c>
      <c r="C16" s="4">
        <v>4</v>
      </c>
      <c r="D16" s="27">
        <v>4.22</v>
      </c>
      <c r="E16" s="23">
        <f t="shared" si="0"/>
        <v>5.4999999999999938E-2</v>
      </c>
      <c r="F16" s="4">
        <v>9.17</v>
      </c>
      <c r="G16" s="23">
        <f t="shared" si="1"/>
        <v>-0.53980370774263908</v>
      </c>
      <c r="H16" s="4">
        <v>5</v>
      </c>
      <c r="I16" s="23">
        <f t="shared" si="2"/>
        <v>-0.15600000000000003</v>
      </c>
      <c r="J16" s="4">
        <v>11.85</v>
      </c>
      <c r="K16" s="23">
        <f t="shared" si="2"/>
        <v>-0.64388185654008434</v>
      </c>
      <c r="M16" s="49"/>
    </row>
    <row r="17" spans="1:13" ht="15.75" hidden="1" x14ac:dyDescent="0.25">
      <c r="A17" s="38" t="s">
        <v>197</v>
      </c>
      <c r="B17" s="32" t="s">
        <v>20</v>
      </c>
      <c r="C17" s="6">
        <v>0.31</v>
      </c>
      <c r="D17" s="26">
        <v>0.33</v>
      </c>
      <c r="E17" s="23">
        <f t="shared" si="0"/>
        <v>6.4516129032258229E-2</v>
      </c>
      <c r="F17" s="6"/>
      <c r="G17" s="23" t="str">
        <f t="shared" si="1"/>
        <v/>
      </c>
      <c r="H17" s="6"/>
      <c r="I17" s="23" t="str">
        <f t="shared" si="2"/>
        <v/>
      </c>
      <c r="J17" s="6"/>
      <c r="K17" s="23" t="str">
        <f t="shared" si="2"/>
        <v/>
      </c>
      <c r="M17" s="49"/>
    </row>
    <row r="18" spans="1:13" ht="25.5" hidden="1" x14ac:dyDescent="0.25">
      <c r="A18" s="39" t="s">
        <v>197</v>
      </c>
      <c r="B18" s="9" t="s">
        <v>21</v>
      </c>
      <c r="C18" s="4">
        <v>5.05</v>
      </c>
      <c r="D18" s="27">
        <v>5.33</v>
      </c>
      <c r="E18" s="23">
        <f t="shared" si="0"/>
        <v>5.5445544554455495E-2</v>
      </c>
      <c r="F18" s="4"/>
      <c r="G18" s="23" t="str">
        <f t="shared" si="1"/>
        <v/>
      </c>
      <c r="H18" s="4">
        <v>5</v>
      </c>
      <c r="I18" s="23">
        <f t="shared" si="2"/>
        <v>6.6000000000000059E-2</v>
      </c>
      <c r="J18" s="4"/>
      <c r="K18" s="23" t="str">
        <f t="shared" si="2"/>
        <v/>
      </c>
      <c r="M18" s="49"/>
    </row>
    <row r="19" spans="1:13" ht="15.75" hidden="1" x14ac:dyDescent="0.25">
      <c r="A19" s="38" t="s">
        <v>197</v>
      </c>
      <c r="B19" s="32" t="s">
        <v>22</v>
      </c>
      <c r="C19" s="6">
        <v>2.31</v>
      </c>
      <c r="D19" s="26">
        <v>2.44</v>
      </c>
      <c r="E19" s="23">
        <f t="shared" si="0"/>
        <v>5.6277056277056259E-2</v>
      </c>
      <c r="F19" s="6"/>
      <c r="G19" s="23" t="str">
        <f t="shared" si="1"/>
        <v/>
      </c>
      <c r="H19" s="6"/>
      <c r="I19" s="23" t="str">
        <f t="shared" si="2"/>
        <v/>
      </c>
      <c r="J19" s="6"/>
      <c r="K19" s="23" t="str">
        <f t="shared" si="2"/>
        <v/>
      </c>
      <c r="M19" s="49"/>
    </row>
    <row r="20" spans="1:13" ht="15.75" hidden="1" x14ac:dyDescent="0.25">
      <c r="A20" s="38" t="s">
        <v>197</v>
      </c>
      <c r="B20" s="32" t="s">
        <v>23</v>
      </c>
      <c r="C20" s="6">
        <v>2.74</v>
      </c>
      <c r="D20" s="26">
        <v>2.89</v>
      </c>
      <c r="E20" s="23">
        <f t="shared" si="0"/>
        <v>5.4744525547445244E-2</v>
      </c>
      <c r="F20" s="6"/>
      <c r="G20" s="23" t="str">
        <f t="shared" si="1"/>
        <v/>
      </c>
      <c r="H20" s="6"/>
      <c r="I20" s="23" t="str">
        <f t="shared" si="2"/>
        <v/>
      </c>
      <c r="J20" s="6"/>
      <c r="K20" s="23" t="str">
        <f t="shared" si="2"/>
        <v/>
      </c>
      <c r="M20" s="49"/>
    </row>
    <row r="21" spans="1:13" ht="25.5" hidden="1" x14ac:dyDescent="0.25">
      <c r="A21" s="39" t="s">
        <v>197</v>
      </c>
      <c r="B21" s="9" t="s">
        <v>24</v>
      </c>
      <c r="C21" s="4">
        <v>6.14</v>
      </c>
      <c r="D21" s="27">
        <v>6.48</v>
      </c>
      <c r="E21" s="23">
        <f t="shared" si="0"/>
        <v>5.5374592833876246E-2</v>
      </c>
      <c r="F21" s="4"/>
      <c r="G21" s="23" t="str">
        <f t="shared" si="1"/>
        <v/>
      </c>
      <c r="H21" s="4"/>
      <c r="I21" s="23" t="str">
        <f t="shared" si="2"/>
        <v/>
      </c>
      <c r="J21" s="4"/>
      <c r="K21" s="23" t="str">
        <f t="shared" si="2"/>
        <v/>
      </c>
      <c r="M21" s="49"/>
    </row>
    <row r="22" spans="1:13" ht="25.5" hidden="1" x14ac:dyDescent="0.25">
      <c r="A22" s="39" t="s">
        <v>197</v>
      </c>
      <c r="B22" s="9" t="s">
        <v>26</v>
      </c>
      <c r="C22" s="4">
        <v>7.63</v>
      </c>
      <c r="D22" s="27">
        <v>8.0500000000000007</v>
      </c>
      <c r="E22" s="23">
        <f t="shared" si="0"/>
        <v>5.5045871559633142E-2</v>
      </c>
      <c r="F22" s="4"/>
      <c r="G22" s="23" t="str">
        <f t="shared" si="1"/>
        <v/>
      </c>
      <c r="H22" s="4"/>
      <c r="I22" s="23" t="str">
        <f t="shared" si="2"/>
        <v/>
      </c>
      <c r="J22" s="4"/>
      <c r="K22" s="23" t="str">
        <f t="shared" si="2"/>
        <v/>
      </c>
      <c r="M22" s="49"/>
    </row>
    <row r="23" spans="1:13" ht="15.75" hidden="1" x14ac:dyDescent="0.25">
      <c r="A23" s="38" t="s">
        <v>197</v>
      </c>
      <c r="B23" s="32" t="s">
        <v>22</v>
      </c>
      <c r="C23" s="6">
        <v>2.48</v>
      </c>
      <c r="D23" s="26">
        <v>2.62</v>
      </c>
      <c r="E23" s="23">
        <f t="shared" si="0"/>
        <v>5.6451612903225756E-2</v>
      </c>
      <c r="F23" s="6"/>
      <c r="G23" s="23" t="str">
        <f t="shared" si="1"/>
        <v/>
      </c>
      <c r="H23" s="6"/>
      <c r="I23" s="23" t="str">
        <f t="shared" si="2"/>
        <v/>
      </c>
      <c r="J23" s="6"/>
      <c r="K23" s="23" t="str">
        <f t="shared" si="2"/>
        <v/>
      </c>
      <c r="M23" s="49"/>
    </row>
    <row r="24" spans="1:13" ht="15.75" hidden="1" x14ac:dyDescent="0.25">
      <c r="A24" s="38" t="s">
        <v>197</v>
      </c>
      <c r="B24" s="32" t="s">
        <v>23</v>
      </c>
      <c r="C24" s="6">
        <v>5.15</v>
      </c>
      <c r="D24" s="26">
        <v>5.43</v>
      </c>
      <c r="E24" s="23">
        <f t="shared" si="0"/>
        <v>5.436893203883475E-2</v>
      </c>
      <c r="F24" s="6"/>
      <c r="G24" s="23" t="str">
        <f t="shared" si="1"/>
        <v/>
      </c>
      <c r="H24" s="6"/>
      <c r="I24" s="23" t="str">
        <f t="shared" si="2"/>
        <v/>
      </c>
      <c r="J24" s="6"/>
      <c r="K24" s="23" t="str">
        <f t="shared" si="2"/>
        <v/>
      </c>
      <c r="M24" s="49"/>
    </row>
    <row r="25" spans="1:13" ht="16.5" x14ac:dyDescent="0.25">
      <c r="B25" s="43" t="s">
        <v>27</v>
      </c>
      <c r="C25"/>
      <c r="D25"/>
      <c r="E25" s="23" t="str">
        <f t="shared" si="0"/>
        <v/>
      </c>
      <c r="F25"/>
      <c r="G25" s="23" t="str">
        <f t="shared" si="1"/>
        <v/>
      </c>
      <c r="H25"/>
      <c r="I25" s="23" t="str">
        <f t="shared" si="2"/>
        <v/>
      </c>
      <c r="J25"/>
      <c r="K25" s="23" t="str">
        <f t="shared" si="2"/>
        <v/>
      </c>
      <c r="M25" s="49"/>
    </row>
    <row r="26" spans="1:13" ht="25.5" x14ac:dyDescent="0.25">
      <c r="A26" s="39" t="s">
        <v>197</v>
      </c>
      <c r="B26" s="9" t="s">
        <v>28</v>
      </c>
      <c r="C26" s="4">
        <v>4.8099999999999996</v>
      </c>
      <c r="D26" s="27">
        <f t="shared" ref="D26:D31" si="3">ROUND(C26*1.055,2)</f>
        <v>5.07</v>
      </c>
      <c r="E26" s="23">
        <f t="shared" si="0"/>
        <v>5.4054054054054168E-2</v>
      </c>
      <c r="F26" s="4">
        <v>9.17</v>
      </c>
      <c r="G26" s="23">
        <f t="shared" si="1"/>
        <v>-0.44711014176663033</v>
      </c>
      <c r="H26" s="4">
        <v>5</v>
      </c>
      <c r="I26" s="23">
        <f t="shared" si="2"/>
        <v>1.4000000000000012E-2</v>
      </c>
      <c r="J26" s="4">
        <v>14.84</v>
      </c>
      <c r="K26" s="23">
        <f t="shared" si="2"/>
        <v>-0.65835579514824794</v>
      </c>
      <c r="M26" s="49"/>
    </row>
    <row r="27" spans="1:13" ht="15.75" hidden="1" x14ac:dyDescent="0.25">
      <c r="A27" s="38" t="s">
        <v>197</v>
      </c>
      <c r="B27" s="32" t="s">
        <v>22</v>
      </c>
      <c r="C27" s="6">
        <v>1.8</v>
      </c>
      <c r="D27" s="26">
        <f t="shared" si="3"/>
        <v>1.9</v>
      </c>
      <c r="E27" s="23">
        <f t="shared" si="0"/>
        <v>5.555555555555558E-2</v>
      </c>
      <c r="F27" s="6"/>
      <c r="G27" s="23" t="str">
        <f t="shared" si="1"/>
        <v/>
      </c>
      <c r="H27" s="6"/>
      <c r="I27" s="23" t="str">
        <f t="shared" si="2"/>
        <v/>
      </c>
      <c r="J27" s="6"/>
      <c r="K27" s="23" t="str">
        <f t="shared" si="2"/>
        <v/>
      </c>
      <c r="M27" s="49"/>
    </row>
    <row r="28" spans="1:13" ht="15.75" hidden="1" x14ac:dyDescent="0.25">
      <c r="A28" s="38" t="s">
        <v>197</v>
      </c>
      <c r="B28" s="32" t="s">
        <v>23</v>
      </c>
      <c r="C28" s="6">
        <v>3.01</v>
      </c>
      <c r="D28" s="26">
        <v>3.17</v>
      </c>
      <c r="E28" s="23">
        <f t="shared" si="0"/>
        <v>5.315614617940212E-2</v>
      </c>
      <c r="F28" s="6"/>
      <c r="G28" s="23" t="str">
        <f t="shared" si="1"/>
        <v/>
      </c>
      <c r="H28" s="6"/>
      <c r="I28" s="23" t="str">
        <f t="shared" si="2"/>
        <v/>
      </c>
      <c r="J28" s="6"/>
      <c r="K28" s="23" t="str">
        <f t="shared" si="2"/>
        <v/>
      </c>
      <c r="M28" s="49"/>
    </row>
    <row r="29" spans="1:13" ht="31.5" hidden="1" x14ac:dyDescent="0.25">
      <c r="A29" s="39" t="s">
        <v>197</v>
      </c>
      <c r="B29" s="9" t="s">
        <v>29</v>
      </c>
      <c r="C29" s="4">
        <v>5.55</v>
      </c>
      <c r="D29" s="27">
        <f t="shared" si="3"/>
        <v>5.86</v>
      </c>
      <c r="E29" s="23">
        <f t="shared" si="0"/>
        <v>5.5855855855855951E-2</v>
      </c>
      <c r="F29" s="4"/>
      <c r="G29" s="23" t="str">
        <f t="shared" si="1"/>
        <v/>
      </c>
      <c r="H29" s="4"/>
      <c r="I29" s="23" t="str">
        <f t="shared" si="2"/>
        <v/>
      </c>
      <c r="J29" s="4"/>
      <c r="K29" s="23" t="str">
        <f t="shared" si="2"/>
        <v/>
      </c>
      <c r="M29" s="49"/>
    </row>
    <row r="30" spans="1:13" ht="15.75" hidden="1" x14ac:dyDescent="0.25">
      <c r="A30" s="38" t="s">
        <v>197</v>
      </c>
      <c r="B30" s="32" t="s">
        <v>22</v>
      </c>
      <c r="C30" s="6">
        <v>2.81</v>
      </c>
      <c r="D30" s="26">
        <v>2.97</v>
      </c>
      <c r="E30" s="23">
        <f t="shared" si="0"/>
        <v>5.6939501779359469E-2</v>
      </c>
      <c r="F30" s="6"/>
      <c r="G30" s="23" t="str">
        <f t="shared" si="1"/>
        <v/>
      </c>
      <c r="H30" s="6"/>
      <c r="I30" s="23" t="str">
        <f t="shared" si="2"/>
        <v/>
      </c>
      <c r="J30" s="6"/>
      <c r="K30" s="23" t="str">
        <f t="shared" si="2"/>
        <v/>
      </c>
      <c r="M30" s="49"/>
    </row>
    <row r="31" spans="1:13" ht="15.75" hidden="1" x14ac:dyDescent="0.25">
      <c r="A31" s="38" t="s">
        <v>197</v>
      </c>
      <c r="B31" s="32" t="s">
        <v>23</v>
      </c>
      <c r="C31" s="6">
        <v>2.74</v>
      </c>
      <c r="D31" s="26">
        <f t="shared" si="3"/>
        <v>2.89</v>
      </c>
      <c r="E31" s="23">
        <f t="shared" si="0"/>
        <v>5.4744525547445244E-2</v>
      </c>
      <c r="F31" s="6"/>
      <c r="G31" s="23" t="str">
        <f t="shared" si="1"/>
        <v/>
      </c>
      <c r="H31" s="6"/>
      <c r="I31" s="23" t="str">
        <f t="shared" si="2"/>
        <v/>
      </c>
      <c r="J31" s="6"/>
      <c r="K31" s="23" t="str">
        <f t="shared" si="2"/>
        <v/>
      </c>
      <c r="M31" s="49"/>
    </row>
    <row r="32" spans="1:13" ht="25.5" hidden="1" x14ac:dyDescent="0.25">
      <c r="A32" s="39" t="s">
        <v>197</v>
      </c>
      <c r="B32" s="9" t="s">
        <v>155</v>
      </c>
      <c r="C32" s="4">
        <v>6.64</v>
      </c>
      <c r="D32" s="27">
        <f>ROUND(C32*1.055,2)</f>
        <v>7.01</v>
      </c>
      <c r="E32" s="23">
        <f t="shared" si="0"/>
        <v>5.5722891566265087E-2</v>
      </c>
      <c r="F32" s="4"/>
      <c r="G32" s="23" t="str">
        <f t="shared" si="1"/>
        <v/>
      </c>
      <c r="H32" s="4"/>
      <c r="I32" s="23" t="str">
        <f t="shared" si="2"/>
        <v/>
      </c>
      <c r="J32" s="4"/>
      <c r="K32" s="23" t="str">
        <f t="shared" si="2"/>
        <v/>
      </c>
      <c r="M32" s="49"/>
    </row>
    <row r="33" spans="1:13" ht="15.75" hidden="1" x14ac:dyDescent="0.25">
      <c r="A33" s="38" t="s">
        <v>197</v>
      </c>
      <c r="B33" s="32" t="s">
        <v>22</v>
      </c>
      <c r="C33" s="6">
        <v>2.95</v>
      </c>
      <c r="D33" s="26">
        <v>3.12</v>
      </c>
      <c r="E33" s="23">
        <f t="shared" si="0"/>
        <v>5.7627118644067776E-2</v>
      </c>
      <c r="F33" s="6"/>
      <c r="G33" s="23" t="str">
        <f t="shared" si="1"/>
        <v/>
      </c>
      <c r="H33" s="6"/>
      <c r="I33" s="23" t="str">
        <f t="shared" si="2"/>
        <v/>
      </c>
      <c r="J33" s="6"/>
      <c r="K33" s="23" t="str">
        <f t="shared" si="2"/>
        <v/>
      </c>
      <c r="M33" s="49"/>
    </row>
    <row r="34" spans="1:13" ht="15.75" hidden="1" x14ac:dyDescent="0.25">
      <c r="A34" s="38" t="s">
        <v>197</v>
      </c>
      <c r="B34" s="32" t="s">
        <v>23</v>
      </c>
      <c r="C34" s="6">
        <v>3.69</v>
      </c>
      <c r="D34" s="26">
        <f t="shared" ref="D34:D36" si="4">ROUND(C34*1.055,2)</f>
        <v>3.89</v>
      </c>
      <c r="E34" s="23">
        <f t="shared" si="0"/>
        <v>5.4200542005420127E-2</v>
      </c>
      <c r="F34" s="6"/>
      <c r="G34" s="23" t="str">
        <f t="shared" si="1"/>
        <v/>
      </c>
      <c r="H34" s="6"/>
      <c r="I34" s="23" t="str">
        <f t="shared" si="2"/>
        <v/>
      </c>
      <c r="J34" s="6"/>
      <c r="K34" s="23" t="str">
        <f t="shared" si="2"/>
        <v/>
      </c>
      <c r="M34" s="49"/>
    </row>
    <row r="35" spans="1:13" ht="25.5" hidden="1" x14ac:dyDescent="0.25">
      <c r="A35" s="39" t="s">
        <v>197</v>
      </c>
      <c r="B35" s="9" t="s">
        <v>26</v>
      </c>
      <c r="C35" s="4">
        <v>8.1300000000000008</v>
      </c>
      <c r="D35" s="27">
        <f t="shared" si="4"/>
        <v>8.58</v>
      </c>
      <c r="E35" s="23">
        <f t="shared" si="0"/>
        <v>5.5350553505534972E-2</v>
      </c>
      <c r="F35" s="4"/>
      <c r="G35" s="23" t="str">
        <f t="shared" si="1"/>
        <v/>
      </c>
      <c r="H35" s="4"/>
      <c r="I35" s="23" t="str">
        <f t="shared" si="2"/>
        <v/>
      </c>
      <c r="J35" s="4"/>
      <c r="K35" s="23" t="str">
        <f t="shared" si="2"/>
        <v/>
      </c>
      <c r="M35" s="49"/>
    </row>
    <row r="36" spans="1:13" ht="15.75" hidden="1" x14ac:dyDescent="0.25">
      <c r="A36" s="38" t="s">
        <v>197</v>
      </c>
      <c r="B36" s="32" t="s">
        <v>22</v>
      </c>
      <c r="C36" s="6">
        <v>2.98</v>
      </c>
      <c r="D36" s="26">
        <f t="shared" si="4"/>
        <v>3.14</v>
      </c>
      <c r="E36" s="23">
        <f t="shared" si="0"/>
        <v>5.3691275167785379E-2</v>
      </c>
      <c r="F36" s="6"/>
      <c r="G36" s="23" t="str">
        <f t="shared" si="1"/>
        <v/>
      </c>
      <c r="H36" s="6"/>
      <c r="I36" s="23" t="str">
        <f t="shared" si="2"/>
        <v/>
      </c>
      <c r="J36" s="6"/>
      <c r="K36" s="23" t="str">
        <f t="shared" si="2"/>
        <v/>
      </c>
      <c r="M36" s="49"/>
    </row>
    <row r="37" spans="1:13" ht="15.75" hidden="1" x14ac:dyDescent="0.25">
      <c r="A37" s="38" t="s">
        <v>197</v>
      </c>
      <c r="B37" s="32" t="s">
        <v>23</v>
      </c>
      <c r="C37" s="6">
        <v>5.15</v>
      </c>
      <c r="D37" s="26">
        <v>5.44</v>
      </c>
      <c r="E37" s="23">
        <f t="shared" si="0"/>
        <v>5.6310679611650594E-2</v>
      </c>
      <c r="F37" s="6"/>
      <c r="G37" s="23" t="str">
        <f t="shared" si="1"/>
        <v/>
      </c>
      <c r="H37" s="6"/>
      <c r="I37" s="23" t="str">
        <f t="shared" si="2"/>
        <v/>
      </c>
      <c r="J37" s="6"/>
      <c r="K37" s="23" t="str">
        <f t="shared" si="2"/>
        <v/>
      </c>
      <c r="M37" s="49"/>
    </row>
    <row r="38" spans="1:13" ht="16.5" x14ac:dyDescent="0.25">
      <c r="B38" s="43" t="s">
        <v>30</v>
      </c>
      <c r="C38"/>
      <c r="D38"/>
      <c r="E38" s="23" t="str">
        <f t="shared" si="0"/>
        <v/>
      </c>
      <c r="F38"/>
      <c r="G38" s="23" t="str">
        <f t="shared" si="1"/>
        <v/>
      </c>
      <c r="H38"/>
      <c r="I38" s="23" t="str">
        <f t="shared" si="2"/>
        <v/>
      </c>
      <c r="J38"/>
      <c r="K38" s="23" t="str">
        <f t="shared" si="2"/>
        <v/>
      </c>
      <c r="M38" s="49"/>
    </row>
    <row r="39" spans="1:13" ht="15.75" x14ac:dyDescent="0.25">
      <c r="A39" s="38" t="s">
        <v>197</v>
      </c>
      <c r="B39" s="32" t="s">
        <v>31</v>
      </c>
      <c r="C39" s="6">
        <v>4412</v>
      </c>
      <c r="D39" s="26">
        <v>4654.66</v>
      </c>
      <c r="E39" s="23">
        <f t="shared" si="0"/>
        <v>5.4999999999999938E-2</v>
      </c>
      <c r="F39" s="6">
        <v>7437.6</v>
      </c>
      <c r="G39" s="23">
        <f t="shared" si="1"/>
        <v>-0.37417177584166939</v>
      </c>
      <c r="H39" s="6">
        <v>70000</v>
      </c>
      <c r="I39" s="23">
        <f t="shared" si="2"/>
        <v>-0.93350485714285714</v>
      </c>
      <c r="J39" s="6">
        <v>4430</v>
      </c>
      <c r="K39" s="23">
        <f t="shared" si="2"/>
        <v>5.071331828442438E-2</v>
      </c>
      <c r="M39" s="49"/>
    </row>
    <row r="40" spans="1:13" ht="16.5" x14ac:dyDescent="0.25">
      <c r="B40" s="43" t="s">
        <v>33</v>
      </c>
      <c r="C40"/>
      <c r="D40"/>
      <c r="E40" s="23" t="str">
        <f t="shared" si="0"/>
        <v/>
      </c>
      <c r="F40"/>
      <c r="G40" s="23" t="str">
        <f t="shared" si="1"/>
        <v/>
      </c>
      <c r="H40"/>
      <c r="I40" s="23" t="str">
        <f t="shared" si="2"/>
        <v/>
      </c>
      <c r="J40"/>
      <c r="K40" s="23" t="str">
        <f t="shared" si="2"/>
        <v/>
      </c>
      <c r="M40" s="49"/>
    </row>
    <row r="41" spans="1:13" ht="15.75" x14ac:dyDescent="0.25">
      <c r="A41" s="38" t="s">
        <v>197</v>
      </c>
      <c r="B41" s="32" t="s">
        <v>34</v>
      </c>
      <c r="C41" s="6">
        <v>1796.3</v>
      </c>
      <c r="D41" s="26">
        <v>1895.1</v>
      </c>
      <c r="E41" s="23">
        <f t="shared" si="0"/>
        <v>5.5001948449590721E-2</v>
      </c>
      <c r="F41" s="6"/>
      <c r="G41" s="23" t="str">
        <f t="shared" si="1"/>
        <v/>
      </c>
      <c r="H41" s="6"/>
      <c r="I41" s="23" t="str">
        <f t="shared" si="2"/>
        <v/>
      </c>
      <c r="J41" s="6"/>
      <c r="K41" s="23" t="str">
        <f t="shared" si="2"/>
        <v/>
      </c>
      <c r="M41" s="49"/>
    </row>
    <row r="42" spans="1:13" ht="15.75" x14ac:dyDescent="0.25">
      <c r="A42" s="38" t="s">
        <v>197</v>
      </c>
      <c r="B42" s="32" t="s">
        <v>35</v>
      </c>
      <c r="C42" s="6">
        <v>1796.3</v>
      </c>
      <c r="D42" s="26">
        <v>1895.1</v>
      </c>
      <c r="E42" s="23">
        <f t="shared" si="0"/>
        <v>5.5001948449590721E-2</v>
      </c>
      <c r="F42" s="6"/>
      <c r="G42" s="23" t="str">
        <f t="shared" si="1"/>
        <v/>
      </c>
      <c r="H42" s="6"/>
      <c r="I42" s="23" t="str">
        <f t="shared" si="2"/>
        <v/>
      </c>
      <c r="J42" s="6"/>
      <c r="K42" s="23" t="str">
        <f t="shared" si="2"/>
        <v/>
      </c>
      <c r="M42" s="49"/>
    </row>
    <row r="43" spans="1:13" ht="15.75" x14ac:dyDescent="0.25">
      <c r="A43" s="38" t="s">
        <v>197</v>
      </c>
      <c r="B43" s="32" t="s">
        <v>36</v>
      </c>
      <c r="C43" s="6">
        <v>3011.5</v>
      </c>
      <c r="D43" s="26">
        <v>3177.13</v>
      </c>
      <c r="E43" s="23">
        <f t="shared" si="0"/>
        <v>5.499916984891251E-2</v>
      </c>
      <c r="F43" s="6">
        <v>6919.77</v>
      </c>
      <c r="G43" s="23">
        <f t="shared" si="1"/>
        <v>-0.54086190725992345</v>
      </c>
      <c r="H43" s="6">
        <v>2915</v>
      </c>
      <c r="I43" s="23">
        <f t="shared" si="2"/>
        <v>8.9924528301886797E-2</v>
      </c>
      <c r="J43" s="6">
        <v>4120</v>
      </c>
      <c r="K43" s="23">
        <f t="shared" si="2"/>
        <v>-0.22885194174757284</v>
      </c>
      <c r="M43" s="49"/>
    </row>
    <row r="44" spans="1:13" ht="16.5" x14ac:dyDescent="0.25">
      <c r="A44" s="38" t="s">
        <v>197</v>
      </c>
      <c r="B44" s="43" t="s">
        <v>37</v>
      </c>
      <c r="C44"/>
      <c r="D44"/>
      <c r="E44" s="23" t="str">
        <f t="shared" si="0"/>
        <v/>
      </c>
      <c r="F44"/>
      <c r="G44" s="23" t="str">
        <f t="shared" si="1"/>
        <v/>
      </c>
      <c r="H44"/>
      <c r="I44" s="23" t="str">
        <f t="shared" si="2"/>
        <v/>
      </c>
      <c r="J44"/>
      <c r="K44" s="23" t="str">
        <f t="shared" si="2"/>
        <v/>
      </c>
      <c r="M44" s="49"/>
    </row>
    <row r="45" spans="1:13" ht="31.5" x14ac:dyDescent="0.25">
      <c r="A45" s="38" t="s">
        <v>197</v>
      </c>
      <c r="B45" s="32" t="s">
        <v>38</v>
      </c>
      <c r="C45" s="6">
        <v>1796.3</v>
      </c>
      <c r="D45" s="26">
        <v>1895.1</v>
      </c>
      <c r="E45" s="23">
        <f t="shared" si="0"/>
        <v>5.5001948449590721E-2</v>
      </c>
      <c r="F45" s="6">
        <v>2259.23</v>
      </c>
      <c r="G45" s="23">
        <f t="shared" si="1"/>
        <v>-0.16117438242232973</v>
      </c>
      <c r="H45" s="6">
        <v>10000</v>
      </c>
      <c r="I45" s="23">
        <f t="shared" si="2"/>
        <v>-0.81049000000000004</v>
      </c>
      <c r="J45" s="6">
        <v>1883</v>
      </c>
      <c r="K45" s="23">
        <f t="shared" si="2"/>
        <v>6.4259160913435753E-3</v>
      </c>
      <c r="M45" s="49"/>
    </row>
    <row r="46" spans="1:13" ht="15.75" x14ac:dyDescent="0.25">
      <c r="A46" s="38"/>
      <c r="B46" s="32" t="s">
        <v>39</v>
      </c>
      <c r="C46" s="6">
        <v>190</v>
      </c>
      <c r="D46" s="26">
        <v>200.45</v>
      </c>
      <c r="E46" s="23">
        <f t="shared" si="0"/>
        <v>5.4999999999999938E-2</v>
      </c>
      <c r="F46" s="6">
        <v>169.8</v>
      </c>
      <c r="G46" s="23">
        <f t="shared" si="1"/>
        <v>0.18050647820965837</v>
      </c>
      <c r="H46" s="6">
        <v>1800</v>
      </c>
      <c r="I46" s="23">
        <f t="shared" si="2"/>
        <v>-0.88863888888888887</v>
      </c>
      <c r="J46" s="6">
        <v>235</v>
      </c>
      <c r="K46" s="23">
        <f t="shared" si="2"/>
        <v>-0.14702127659574471</v>
      </c>
      <c r="M46" s="49"/>
    </row>
    <row r="47" spans="1:13" ht="16.5" x14ac:dyDescent="0.25">
      <c r="B47" s="43" t="s">
        <v>41</v>
      </c>
      <c r="C47"/>
      <c r="D47"/>
      <c r="E47" s="23" t="str">
        <f t="shared" si="0"/>
        <v/>
      </c>
      <c r="F47"/>
      <c r="G47" s="23" t="str">
        <f t="shared" si="1"/>
        <v/>
      </c>
      <c r="H47"/>
      <c r="I47" s="23" t="str">
        <f t="shared" si="2"/>
        <v/>
      </c>
      <c r="J47"/>
      <c r="K47" s="23" t="str">
        <f t="shared" si="2"/>
        <v/>
      </c>
      <c r="M47" s="49"/>
    </row>
    <row r="48" spans="1:13" ht="16.5" x14ac:dyDescent="0.25">
      <c r="B48" s="43" t="s">
        <v>42</v>
      </c>
      <c r="C48"/>
      <c r="D48"/>
      <c r="E48" s="23" t="str">
        <f t="shared" si="0"/>
        <v/>
      </c>
      <c r="F48"/>
      <c r="G48" s="23" t="str">
        <f t="shared" si="1"/>
        <v/>
      </c>
      <c r="H48"/>
      <c r="I48" s="23" t="str">
        <f t="shared" si="2"/>
        <v/>
      </c>
      <c r="J48"/>
      <c r="K48" s="23" t="str">
        <f t="shared" si="2"/>
        <v/>
      </c>
      <c r="M48" s="49"/>
    </row>
    <row r="49" spans="1:13" ht="17.25" customHeight="1" x14ac:dyDescent="0.25">
      <c r="A49" s="38" t="s">
        <v>197</v>
      </c>
      <c r="B49" s="14">
        <v>4</v>
      </c>
      <c r="C49" s="6">
        <v>3180</v>
      </c>
      <c r="D49" s="26">
        <v>3180</v>
      </c>
      <c r="E49" s="23">
        <f t="shared" si="0"/>
        <v>0</v>
      </c>
      <c r="F49" s="6">
        <f>12814.41/30</f>
        <v>427.14699999999999</v>
      </c>
      <c r="G49" s="23">
        <f t="shared" si="1"/>
        <v>6.4447438469660332</v>
      </c>
      <c r="H49" s="6"/>
      <c r="I49" s="23" t="str">
        <f t="shared" si="2"/>
        <v/>
      </c>
      <c r="J49" s="6"/>
      <c r="K49" s="23" t="str">
        <f t="shared" si="2"/>
        <v/>
      </c>
      <c r="M49" s="49"/>
    </row>
    <row r="50" spans="1:13" ht="17.25" customHeight="1" x14ac:dyDescent="0.25">
      <c r="A50" s="38" t="s">
        <v>197</v>
      </c>
      <c r="B50" s="14">
        <v>3</v>
      </c>
      <c r="C50" s="6">
        <v>4380</v>
      </c>
      <c r="D50" s="26">
        <v>4380</v>
      </c>
      <c r="E50" s="23">
        <f t="shared" si="0"/>
        <v>0</v>
      </c>
      <c r="F50" s="6">
        <f>122814.41/30</f>
        <v>4093.8136666666669</v>
      </c>
      <c r="G50" s="23">
        <f t="shared" si="1"/>
        <v>6.9907024753854241E-2</v>
      </c>
      <c r="H50" s="6"/>
      <c r="I50" s="23" t="str">
        <f t="shared" si="2"/>
        <v/>
      </c>
      <c r="J50" s="6"/>
      <c r="K50" s="23" t="str">
        <f t="shared" si="2"/>
        <v/>
      </c>
      <c r="M50" s="49"/>
    </row>
    <row r="51" spans="1:13" ht="17.25" customHeight="1" x14ac:dyDescent="0.25">
      <c r="A51" s="38" t="s">
        <v>197</v>
      </c>
      <c r="B51" s="14">
        <v>2</v>
      </c>
      <c r="C51" s="6">
        <v>4284</v>
      </c>
      <c r="D51" s="26">
        <v>4284</v>
      </c>
      <c r="E51" s="23">
        <f t="shared" si="0"/>
        <v>0</v>
      </c>
      <c r="F51" s="6">
        <f>242878/30</f>
        <v>8095.9333333333334</v>
      </c>
      <c r="G51" s="23">
        <f t="shared" si="1"/>
        <v>-0.47084544503824965</v>
      </c>
      <c r="H51" s="6"/>
      <c r="I51" s="23" t="str">
        <f t="shared" si="2"/>
        <v/>
      </c>
      <c r="J51" s="6"/>
      <c r="K51" s="23" t="str">
        <f t="shared" si="2"/>
        <v/>
      </c>
      <c r="M51" s="49"/>
    </row>
    <row r="52" spans="1:13" ht="17.25" customHeight="1" x14ac:dyDescent="0.25">
      <c r="A52" s="38" t="s">
        <v>197</v>
      </c>
      <c r="B52" s="14">
        <v>1</v>
      </c>
      <c r="C52" s="6">
        <v>6720</v>
      </c>
      <c r="D52" s="26">
        <v>6720</v>
      </c>
      <c r="E52" s="23">
        <f t="shared" si="0"/>
        <v>0</v>
      </c>
      <c r="F52" s="6">
        <f>315284.75/30</f>
        <v>10509.491666666667</v>
      </c>
      <c r="G52" s="23">
        <f t="shared" si="1"/>
        <v>-0.36057801717336468</v>
      </c>
      <c r="H52" s="6"/>
      <c r="I52" s="23" t="str">
        <f t="shared" si="2"/>
        <v/>
      </c>
      <c r="J52" s="6"/>
      <c r="K52" s="23" t="str">
        <f t="shared" si="2"/>
        <v/>
      </c>
      <c r="M52" s="49"/>
    </row>
    <row r="53" spans="1:13" ht="15.75" x14ac:dyDescent="0.25">
      <c r="A53" s="38" t="s">
        <v>197</v>
      </c>
      <c r="B53" s="32" t="s">
        <v>44</v>
      </c>
      <c r="C53" s="6">
        <v>3180</v>
      </c>
      <c r="D53" s="26">
        <v>3180</v>
      </c>
      <c r="E53" s="23">
        <f t="shared" si="0"/>
        <v>0</v>
      </c>
      <c r="F53" s="6">
        <f>10595.03/30</f>
        <v>353.16766666666666</v>
      </c>
      <c r="G53" s="23">
        <f t="shared" si="1"/>
        <v>8.0042217907830366</v>
      </c>
      <c r="H53" s="6"/>
      <c r="I53" s="23" t="str">
        <f t="shared" si="2"/>
        <v/>
      </c>
      <c r="J53" s="6"/>
      <c r="K53" s="23" t="str">
        <f t="shared" si="2"/>
        <v/>
      </c>
      <c r="M53" s="49"/>
    </row>
    <row r="54" spans="1:13" ht="15.75" x14ac:dyDescent="0.25">
      <c r="A54" s="38" t="s">
        <v>197</v>
      </c>
      <c r="B54" s="32" t="s">
        <v>45</v>
      </c>
      <c r="C54" s="6">
        <v>3600</v>
      </c>
      <c r="D54" s="26">
        <v>3600</v>
      </c>
      <c r="E54" s="23">
        <f t="shared" si="0"/>
        <v>0</v>
      </c>
      <c r="F54" s="6">
        <f>22202.82/30</f>
        <v>740.09399999999994</v>
      </c>
      <c r="G54" s="23">
        <f t="shared" si="1"/>
        <v>3.864246974033029</v>
      </c>
      <c r="H54" s="6"/>
      <c r="I54" s="23" t="str">
        <f t="shared" si="2"/>
        <v/>
      </c>
      <c r="J54" s="6"/>
      <c r="K54" s="23" t="str">
        <f t="shared" si="2"/>
        <v/>
      </c>
      <c r="M54" s="49"/>
    </row>
    <row r="55" spans="1:13" ht="16.5" x14ac:dyDescent="0.25">
      <c r="B55" s="43" t="s">
        <v>46</v>
      </c>
      <c r="C55"/>
      <c r="D55"/>
      <c r="E55" s="23" t="str">
        <f t="shared" si="0"/>
        <v/>
      </c>
      <c r="F55"/>
      <c r="G55" s="23" t="str">
        <f t="shared" si="1"/>
        <v/>
      </c>
      <c r="H55"/>
      <c r="I55" s="23" t="str">
        <f t="shared" si="2"/>
        <v/>
      </c>
      <c r="J55"/>
      <c r="K55" s="23" t="str">
        <f t="shared" si="2"/>
        <v/>
      </c>
      <c r="M55" s="49"/>
    </row>
    <row r="56" spans="1:13" ht="15" customHeight="1" x14ac:dyDescent="0.25">
      <c r="A56" s="38" t="s">
        <v>197</v>
      </c>
      <c r="B56" s="14">
        <v>4</v>
      </c>
      <c r="C56" s="6">
        <v>3876.31</v>
      </c>
      <c r="D56" s="26">
        <v>4089.51</v>
      </c>
      <c r="E56" s="23">
        <f t="shared" si="0"/>
        <v>5.5000761033044299E-2</v>
      </c>
      <c r="F56" s="6">
        <v>7612.5</v>
      </c>
      <c r="G56" s="23">
        <f t="shared" si="1"/>
        <v>-0.46279014778325123</v>
      </c>
      <c r="H56" s="6">
        <v>15568</v>
      </c>
      <c r="I56" s="23">
        <f t="shared" si="2"/>
        <v>-0.73731307810894142</v>
      </c>
      <c r="J56" s="6">
        <v>4150</v>
      </c>
      <c r="K56" s="23">
        <f t="shared" si="2"/>
        <v>-1.4575903614457819E-2</v>
      </c>
      <c r="M56" s="49"/>
    </row>
    <row r="57" spans="1:13" ht="15" customHeight="1" x14ac:dyDescent="0.25">
      <c r="A57" s="38" t="s">
        <v>197</v>
      </c>
      <c r="B57" s="14">
        <v>3</v>
      </c>
      <c r="C57" s="6">
        <v>3876.31</v>
      </c>
      <c r="D57" s="26">
        <v>4089.51</v>
      </c>
      <c r="E57" s="23">
        <f t="shared" si="0"/>
        <v>5.5000761033044299E-2</v>
      </c>
      <c r="F57" s="6">
        <v>10563</v>
      </c>
      <c r="G57" s="23">
        <f t="shared" si="1"/>
        <v>-0.61284578244816812</v>
      </c>
      <c r="H57" s="6">
        <v>15568</v>
      </c>
      <c r="I57" s="23">
        <f t="shared" si="2"/>
        <v>-0.73731307810894142</v>
      </c>
      <c r="J57" s="6">
        <v>4150</v>
      </c>
      <c r="K57" s="23">
        <f t="shared" si="2"/>
        <v>-1.4575903614457819E-2</v>
      </c>
      <c r="M57" s="49"/>
    </row>
    <row r="58" spans="1:13" ht="15" customHeight="1" x14ac:dyDescent="0.25">
      <c r="A58" s="38" t="s">
        <v>197</v>
      </c>
      <c r="B58" s="14">
        <v>2</v>
      </c>
      <c r="C58" s="6">
        <v>4570.37</v>
      </c>
      <c r="D58" s="26">
        <v>4821.74</v>
      </c>
      <c r="E58" s="23">
        <f t="shared" si="0"/>
        <v>5.4999923419766894E-2</v>
      </c>
      <c r="F58" s="6">
        <v>16590</v>
      </c>
      <c r="G58" s="23">
        <f t="shared" si="1"/>
        <v>-0.70935864978902963</v>
      </c>
      <c r="H58" s="6">
        <v>17425</v>
      </c>
      <c r="I58" s="23">
        <f t="shared" si="2"/>
        <v>-0.7232860832137733</v>
      </c>
      <c r="J58" s="6">
        <v>9090</v>
      </c>
      <c r="K58" s="23">
        <f t="shared" si="2"/>
        <v>-0.46955555555555561</v>
      </c>
      <c r="M58" s="49"/>
    </row>
    <row r="59" spans="1:13" ht="15" customHeight="1" x14ac:dyDescent="0.25">
      <c r="A59" s="38" t="s">
        <v>197</v>
      </c>
      <c r="B59" s="14">
        <v>1</v>
      </c>
      <c r="C59" s="6">
        <v>6211.3</v>
      </c>
      <c r="D59" s="26">
        <v>6552.92</v>
      </c>
      <c r="E59" s="23">
        <f t="shared" si="0"/>
        <v>5.4999758504660878E-2</v>
      </c>
      <c r="F59" s="6">
        <v>18690</v>
      </c>
      <c r="G59" s="23">
        <f t="shared" si="1"/>
        <v>-0.64938897806313534</v>
      </c>
      <c r="H59" s="6">
        <v>21250</v>
      </c>
      <c r="I59" s="23">
        <f t="shared" si="2"/>
        <v>-0.69162729411764712</v>
      </c>
      <c r="J59" s="6">
        <v>9990</v>
      </c>
      <c r="K59" s="23">
        <f t="shared" si="2"/>
        <v>-0.34405205205205203</v>
      </c>
      <c r="M59" s="49"/>
    </row>
    <row r="60" spans="1:13" ht="15" customHeight="1" x14ac:dyDescent="0.25">
      <c r="A60" s="38" t="s">
        <v>197</v>
      </c>
      <c r="B60" s="14">
        <v>1</v>
      </c>
      <c r="C60" s="6">
        <v>8015.85</v>
      </c>
      <c r="D60" s="26">
        <v>8456.7199999999993</v>
      </c>
      <c r="E60" s="23">
        <f t="shared" si="0"/>
        <v>5.4999781682541382E-2</v>
      </c>
      <c r="F60" s="6">
        <v>23940</v>
      </c>
      <c r="G60" s="23">
        <f t="shared" si="1"/>
        <v>-0.64675355054302419</v>
      </c>
      <c r="H60" s="6">
        <v>25000</v>
      </c>
      <c r="I60" s="23">
        <f t="shared" si="2"/>
        <v>-0.66173119999999996</v>
      </c>
      <c r="J60" s="6">
        <v>9990</v>
      </c>
      <c r="K60" s="23">
        <f t="shared" si="2"/>
        <v>-0.15348148148148155</v>
      </c>
      <c r="M60" s="49"/>
    </row>
    <row r="61" spans="1:13" ht="15.75" x14ac:dyDescent="0.25">
      <c r="A61" s="38" t="s">
        <v>197</v>
      </c>
      <c r="B61" s="32" t="s">
        <v>48</v>
      </c>
      <c r="C61" s="6">
        <v>1344</v>
      </c>
      <c r="D61" s="26">
        <v>1417.92</v>
      </c>
      <c r="E61" s="23">
        <f t="shared" si="0"/>
        <v>5.500000000000016E-2</v>
      </c>
      <c r="F61" s="6"/>
      <c r="G61" s="23" t="str">
        <f t="shared" si="1"/>
        <v/>
      </c>
      <c r="H61" s="6"/>
      <c r="I61" s="23" t="str">
        <f t="shared" si="2"/>
        <v/>
      </c>
      <c r="J61" s="6"/>
      <c r="K61" s="23" t="str">
        <f t="shared" si="2"/>
        <v/>
      </c>
      <c r="M61" s="49"/>
    </row>
    <row r="62" spans="1:13" ht="15.75" x14ac:dyDescent="0.25">
      <c r="A62" s="38"/>
      <c r="B62" s="32" t="s">
        <v>161</v>
      </c>
      <c r="C62" s="6">
        <v>1225.4000000000001</v>
      </c>
      <c r="D62" s="26">
        <v>1292.8</v>
      </c>
      <c r="E62" s="23">
        <f t="shared" si="0"/>
        <v>5.5002448180185848E-2</v>
      </c>
      <c r="F62" s="6">
        <v>4228.67</v>
      </c>
      <c r="G62" s="23">
        <f t="shared" si="1"/>
        <v>-0.6942773969120315</v>
      </c>
      <c r="H62" s="6">
        <v>50000</v>
      </c>
      <c r="I62" s="23">
        <f t="shared" si="2"/>
        <v>-0.97414400000000001</v>
      </c>
      <c r="J62" s="6">
        <v>812</v>
      </c>
      <c r="K62" s="23">
        <f t="shared" si="2"/>
        <v>0.59211822660098523</v>
      </c>
      <c r="M62" s="49"/>
    </row>
    <row r="63" spans="1:13" ht="16.5" x14ac:dyDescent="0.25">
      <c r="B63" s="43" t="s">
        <v>50</v>
      </c>
      <c r="C63"/>
      <c r="D63"/>
      <c r="E63" s="23" t="str">
        <f t="shared" si="0"/>
        <v/>
      </c>
      <c r="F63"/>
      <c r="G63" s="23" t="str">
        <f t="shared" si="1"/>
        <v/>
      </c>
      <c r="H63"/>
      <c r="I63" s="23" t="str">
        <f t="shared" si="2"/>
        <v/>
      </c>
      <c r="J63"/>
      <c r="K63" s="23" t="str">
        <f t="shared" si="2"/>
        <v/>
      </c>
      <c r="M63" s="49"/>
    </row>
    <row r="64" spans="1:13" ht="15.75" x14ac:dyDescent="0.25">
      <c r="A64" s="38" t="s">
        <v>197</v>
      </c>
      <c r="B64" s="32" t="s">
        <v>51</v>
      </c>
      <c r="C64" s="6">
        <v>604.79999999999995</v>
      </c>
      <c r="D64" s="26">
        <f>ROUND(C64*1.055,2)</f>
        <v>638.05999999999995</v>
      </c>
      <c r="E64" s="23">
        <f t="shared" si="0"/>
        <v>5.4993386243386233E-2</v>
      </c>
      <c r="F64" s="6"/>
      <c r="G64" s="23" t="str">
        <f t="shared" si="1"/>
        <v/>
      </c>
      <c r="H64" s="6"/>
      <c r="I64" s="23" t="str">
        <f t="shared" si="2"/>
        <v/>
      </c>
      <c r="J64" s="6"/>
      <c r="K64" s="23" t="str">
        <f t="shared" si="2"/>
        <v/>
      </c>
      <c r="M64" s="49"/>
    </row>
    <row r="65" spans="1:13" ht="15.75" x14ac:dyDescent="0.25">
      <c r="A65" s="38" t="s">
        <v>197</v>
      </c>
      <c r="B65" s="32" t="s">
        <v>52</v>
      </c>
      <c r="C65" s="6">
        <v>2150.4</v>
      </c>
      <c r="D65" s="26">
        <f t="shared" ref="D65:D79" si="5">ROUND(C65*1.055,2)</f>
        <v>2268.67</v>
      </c>
      <c r="E65" s="23">
        <f t="shared" si="0"/>
        <v>5.4999069940476097E-2</v>
      </c>
      <c r="F65" s="6"/>
      <c r="G65" s="23" t="str">
        <f t="shared" si="1"/>
        <v/>
      </c>
      <c r="H65" s="6"/>
      <c r="I65" s="23" t="str">
        <f t="shared" si="2"/>
        <v/>
      </c>
      <c r="J65" s="6"/>
      <c r="K65" s="23" t="str">
        <f t="shared" si="2"/>
        <v/>
      </c>
      <c r="M65" s="49"/>
    </row>
    <row r="66" spans="1:13" ht="15.75" x14ac:dyDescent="0.25">
      <c r="A66" s="38" t="s">
        <v>197</v>
      </c>
      <c r="B66" s="32" t="s">
        <v>53</v>
      </c>
      <c r="C66" s="6">
        <v>1599.36</v>
      </c>
      <c r="D66" s="26">
        <f t="shared" si="5"/>
        <v>1687.32</v>
      </c>
      <c r="E66" s="23">
        <f t="shared" si="0"/>
        <v>5.4996998799519803E-2</v>
      </c>
      <c r="F66" s="6"/>
      <c r="G66" s="23" t="str">
        <f t="shared" si="1"/>
        <v/>
      </c>
      <c r="H66" s="6"/>
      <c r="I66" s="23" t="str">
        <f t="shared" si="2"/>
        <v/>
      </c>
      <c r="J66" s="6"/>
      <c r="K66" s="23" t="str">
        <f t="shared" si="2"/>
        <v/>
      </c>
      <c r="M66" s="49"/>
    </row>
    <row r="67" spans="1:13" ht="15" customHeight="1" x14ac:dyDescent="0.25">
      <c r="A67" s="38" t="s">
        <v>197</v>
      </c>
      <c r="B67" s="32" t="s">
        <v>174</v>
      </c>
      <c r="C67" s="6">
        <v>1612.8</v>
      </c>
      <c r="D67" s="26">
        <f t="shared" si="5"/>
        <v>1701.5</v>
      </c>
      <c r="E67" s="23">
        <f t="shared" si="0"/>
        <v>5.4997519841269771E-2</v>
      </c>
      <c r="F67" s="6">
        <v>4168.5</v>
      </c>
      <c r="G67" s="23">
        <f t="shared" si="1"/>
        <v>-0.59181959937627449</v>
      </c>
      <c r="H67" s="6">
        <v>7100</v>
      </c>
      <c r="I67" s="23">
        <f t="shared" si="2"/>
        <v>-0.7603521126760564</v>
      </c>
      <c r="J67" s="6"/>
      <c r="K67" s="23" t="str">
        <f t="shared" si="2"/>
        <v/>
      </c>
      <c r="M67" s="49"/>
    </row>
    <row r="68" spans="1:13" ht="15" customHeight="1" x14ac:dyDescent="0.25">
      <c r="A68" s="38" t="s">
        <v>197</v>
      </c>
      <c r="B68" s="32" t="s">
        <v>54</v>
      </c>
      <c r="C68" s="6">
        <v>2284.8000000000002</v>
      </c>
      <c r="D68" s="26">
        <f t="shared" si="5"/>
        <v>2410.46</v>
      </c>
      <c r="E68" s="23">
        <f t="shared" ref="E68:E131" si="6">IFERROR(D68/C68-1,"")</f>
        <v>5.4998249299719859E-2</v>
      </c>
      <c r="F68" s="6">
        <v>4546.5</v>
      </c>
      <c r="G68" s="23">
        <f t="shared" ref="G68:G131" si="7">IFERROR($D68/F68-1,"")</f>
        <v>-0.46982074122951722</v>
      </c>
      <c r="H68" s="6">
        <v>7100</v>
      </c>
      <c r="I68" s="23">
        <f t="shared" ref="I68:K131" si="8">IFERROR($D68/H68-1,"")</f>
        <v>-0.6604985915492958</v>
      </c>
      <c r="J68" s="6"/>
      <c r="K68" s="23" t="str">
        <f t="shared" si="8"/>
        <v/>
      </c>
      <c r="M68" s="49"/>
    </row>
    <row r="69" spans="1:13" ht="15" customHeight="1" x14ac:dyDescent="0.25">
      <c r="A69" s="38" t="s">
        <v>197</v>
      </c>
      <c r="B69" s="32" t="s">
        <v>176</v>
      </c>
      <c r="C69" s="6">
        <v>2688</v>
      </c>
      <c r="D69" s="26">
        <f t="shared" si="5"/>
        <v>2835.84</v>
      </c>
      <c r="E69" s="23">
        <f t="shared" si="6"/>
        <v>5.500000000000016E-2</v>
      </c>
      <c r="F69" s="6">
        <v>6541.5</v>
      </c>
      <c r="G69" s="23">
        <f t="shared" si="7"/>
        <v>-0.56648475120385233</v>
      </c>
      <c r="H69" s="6">
        <v>7100</v>
      </c>
      <c r="I69" s="23">
        <f t="shared" si="8"/>
        <v>-0.6005859154929577</v>
      </c>
      <c r="J69" s="6">
        <v>6600</v>
      </c>
      <c r="K69" s="23">
        <f t="shared" si="8"/>
        <v>-0.57032727272727268</v>
      </c>
      <c r="M69" s="49"/>
    </row>
    <row r="70" spans="1:13" ht="15" customHeight="1" x14ac:dyDescent="0.25">
      <c r="A70" s="38" t="s">
        <v>197</v>
      </c>
      <c r="B70" s="32" t="s">
        <v>55</v>
      </c>
      <c r="C70" s="6">
        <v>4166.3999999999996</v>
      </c>
      <c r="D70" s="26">
        <f t="shared" si="5"/>
        <v>4395.55</v>
      </c>
      <c r="E70" s="23">
        <f t="shared" si="6"/>
        <v>5.4999519969278099E-2</v>
      </c>
      <c r="F70" s="6">
        <v>6541.5</v>
      </c>
      <c r="G70" s="23">
        <f t="shared" si="7"/>
        <v>-0.3280516701062447</v>
      </c>
      <c r="H70" s="6">
        <v>9470</v>
      </c>
      <c r="I70" s="23">
        <f t="shared" si="8"/>
        <v>-0.53584477296726507</v>
      </c>
      <c r="J70" s="6">
        <v>9090</v>
      </c>
      <c r="K70" s="23">
        <f t="shared" si="8"/>
        <v>-0.51644114411441144</v>
      </c>
      <c r="M70" s="49"/>
    </row>
    <row r="71" spans="1:13" ht="15" customHeight="1" x14ac:dyDescent="0.25">
      <c r="A71" s="38" t="s">
        <v>197</v>
      </c>
      <c r="B71" s="32" t="s">
        <v>173</v>
      </c>
      <c r="C71" s="6">
        <v>4704</v>
      </c>
      <c r="D71" s="26">
        <f t="shared" si="5"/>
        <v>4962.72</v>
      </c>
      <c r="E71" s="23">
        <f t="shared" si="6"/>
        <v>5.500000000000016E-2</v>
      </c>
      <c r="F71" s="6">
        <v>6541.5</v>
      </c>
      <c r="G71" s="23">
        <f t="shared" si="7"/>
        <v>-0.24134831460674155</v>
      </c>
      <c r="H71" s="6">
        <v>9470</v>
      </c>
      <c r="I71" s="23">
        <f t="shared" si="8"/>
        <v>-0.47595353748680036</v>
      </c>
      <c r="J71" s="6">
        <v>9990</v>
      </c>
      <c r="K71" s="23">
        <f t="shared" si="8"/>
        <v>-0.50323123123123126</v>
      </c>
      <c r="M71" s="49"/>
    </row>
    <row r="72" spans="1:13" ht="15" customHeight="1" x14ac:dyDescent="0.25">
      <c r="A72" s="38" t="s">
        <v>197</v>
      </c>
      <c r="B72" s="32" t="s">
        <v>178</v>
      </c>
      <c r="C72" s="6">
        <v>6988.8</v>
      </c>
      <c r="D72" s="26">
        <f t="shared" si="5"/>
        <v>7373.18</v>
      </c>
      <c r="E72" s="23">
        <f t="shared" si="6"/>
        <v>5.4999427655677779E-2</v>
      </c>
      <c r="F72" s="6">
        <v>8988</v>
      </c>
      <c r="G72" s="23">
        <f t="shared" si="7"/>
        <v>-0.17966399643969733</v>
      </c>
      <c r="H72" s="6">
        <v>9470</v>
      </c>
      <c r="I72" s="23">
        <f t="shared" si="8"/>
        <v>-0.22141710665258707</v>
      </c>
      <c r="J72" s="6">
        <v>9990</v>
      </c>
      <c r="K72" s="23">
        <f t="shared" si="8"/>
        <v>-0.26194394394394394</v>
      </c>
      <c r="M72" s="49"/>
    </row>
    <row r="73" spans="1:13" ht="15" customHeight="1" x14ac:dyDescent="0.25">
      <c r="A73" s="38" t="s">
        <v>197</v>
      </c>
      <c r="B73" s="32" t="s">
        <v>172</v>
      </c>
      <c r="C73" s="6">
        <v>7392</v>
      </c>
      <c r="D73" s="26">
        <f t="shared" si="5"/>
        <v>7798.56</v>
      </c>
      <c r="E73" s="23">
        <f t="shared" si="6"/>
        <v>5.500000000000016E-2</v>
      </c>
      <c r="F73" s="6">
        <v>8988</v>
      </c>
      <c r="G73" s="23">
        <f t="shared" si="7"/>
        <v>-0.13233644859813076</v>
      </c>
      <c r="H73" s="6">
        <v>9470</v>
      </c>
      <c r="I73" s="23">
        <f t="shared" si="8"/>
        <v>-0.17649841605068639</v>
      </c>
      <c r="J73" s="6">
        <v>9990</v>
      </c>
      <c r="K73" s="23">
        <f t="shared" si="8"/>
        <v>-0.21936336336336337</v>
      </c>
      <c r="M73" s="49"/>
    </row>
    <row r="74" spans="1:13" ht="15" customHeight="1" x14ac:dyDescent="0.25">
      <c r="A74" s="38" t="s">
        <v>197</v>
      </c>
      <c r="B74" s="32" t="s">
        <v>171</v>
      </c>
      <c r="C74" s="6">
        <v>8736</v>
      </c>
      <c r="D74" s="26">
        <f t="shared" si="5"/>
        <v>9216.48</v>
      </c>
      <c r="E74" s="23">
        <f t="shared" si="6"/>
        <v>5.4999999999999938E-2</v>
      </c>
      <c r="F74" s="6">
        <v>11130</v>
      </c>
      <c r="G74" s="23">
        <f t="shared" si="7"/>
        <v>-0.17192452830188687</v>
      </c>
      <c r="H74" s="6">
        <v>14200</v>
      </c>
      <c r="I74" s="23">
        <f t="shared" si="8"/>
        <v>-0.35095211267605642</v>
      </c>
      <c r="J74" s="6">
        <v>9990</v>
      </c>
      <c r="K74" s="23">
        <f t="shared" si="8"/>
        <v>-7.7429429429429431E-2</v>
      </c>
      <c r="M74" s="49"/>
    </row>
    <row r="75" spans="1:13" ht="15" customHeight="1" x14ac:dyDescent="0.25">
      <c r="A75" s="38" t="s">
        <v>197</v>
      </c>
      <c r="B75" s="32" t="s">
        <v>56</v>
      </c>
      <c r="C75" s="6">
        <v>10080</v>
      </c>
      <c r="D75" s="26">
        <f t="shared" si="5"/>
        <v>10634.4</v>
      </c>
      <c r="E75" s="23">
        <f t="shared" si="6"/>
        <v>5.4999999999999938E-2</v>
      </c>
      <c r="F75" s="6">
        <v>17640</v>
      </c>
      <c r="G75" s="23">
        <f t="shared" si="7"/>
        <v>-0.39714285714285713</v>
      </c>
      <c r="H75" s="6">
        <v>14200</v>
      </c>
      <c r="I75" s="23">
        <f t="shared" si="8"/>
        <v>-0.25109859154929581</v>
      </c>
      <c r="J75" s="6">
        <v>9990</v>
      </c>
      <c r="K75" s="23">
        <f t="shared" si="8"/>
        <v>6.4504504504504512E-2</v>
      </c>
      <c r="M75" s="49"/>
    </row>
    <row r="76" spans="1:13" ht="15" customHeight="1" x14ac:dyDescent="0.25">
      <c r="A76" s="38" t="s">
        <v>197</v>
      </c>
      <c r="B76" s="32" t="s">
        <v>57</v>
      </c>
      <c r="C76" s="6">
        <v>1612.8</v>
      </c>
      <c r="D76" s="26">
        <f t="shared" si="5"/>
        <v>1701.5</v>
      </c>
      <c r="E76" s="23">
        <f t="shared" si="6"/>
        <v>5.4997519841269771E-2</v>
      </c>
      <c r="F76" s="6"/>
      <c r="G76" s="23" t="str">
        <f t="shared" si="7"/>
        <v/>
      </c>
      <c r="H76" s="6"/>
      <c r="I76" s="23" t="str">
        <f t="shared" si="8"/>
        <v/>
      </c>
      <c r="J76" s="6"/>
      <c r="K76" s="23" t="str">
        <f t="shared" si="8"/>
        <v/>
      </c>
      <c r="M76" s="49"/>
    </row>
    <row r="77" spans="1:13" ht="15" customHeight="1" x14ac:dyDescent="0.25">
      <c r="A77" s="38" t="s">
        <v>197</v>
      </c>
      <c r="B77" s="32" t="s">
        <v>58</v>
      </c>
      <c r="C77" s="6">
        <v>2688</v>
      </c>
      <c r="D77" s="26">
        <f t="shared" si="5"/>
        <v>2835.84</v>
      </c>
      <c r="E77" s="23">
        <f t="shared" si="6"/>
        <v>5.500000000000016E-2</v>
      </c>
      <c r="F77" s="6"/>
      <c r="G77" s="23" t="str">
        <f t="shared" si="7"/>
        <v/>
      </c>
      <c r="H77" s="6"/>
      <c r="I77" s="23" t="str">
        <f t="shared" si="8"/>
        <v/>
      </c>
      <c r="J77" s="6"/>
      <c r="K77" s="23" t="str">
        <f t="shared" si="8"/>
        <v/>
      </c>
      <c r="M77" s="49"/>
    </row>
    <row r="78" spans="1:13" ht="15" customHeight="1" x14ac:dyDescent="0.25">
      <c r="A78" s="38" t="s">
        <v>197</v>
      </c>
      <c r="B78" s="32" t="s">
        <v>59</v>
      </c>
      <c r="C78" s="6">
        <v>4704</v>
      </c>
      <c r="D78" s="26">
        <f t="shared" si="5"/>
        <v>4962.72</v>
      </c>
      <c r="E78" s="23">
        <f t="shared" si="6"/>
        <v>5.500000000000016E-2</v>
      </c>
      <c r="F78" s="6"/>
      <c r="G78" s="23" t="str">
        <f t="shared" si="7"/>
        <v/>
      </c>
      <c r="H78" s="6"/>
      <c r="I78" s="23" t="str">
        <f t="shared" si="8"/>
        <v/>
      </c>
      <c r="J78" s="6"/>
      <c r="K78" s="23" t="str">
        <f t="shared" si="8"/>
        <v/>
      </c>
      <c r="M78" s="49"/>
    </row>
    <row r="79" spans="1:13" ht="15" customHeight="1" x14ac:dyDescent="0.25">
      <c r="A79" s="38" t="s">
        <v>197</v>
      </c>
      <c r="B79" s="32" t="s">
        <v>60</v>
      </c>
      <c r="C79" s="6">
        <v>8736</v>
      </c>
      <c r="D79" s="26">
        <f t="shared" si="5"/>
        <v>9216.48</v>
      </c>
      <c r="E79" s="23">
        <f t="shared" si="6"/>
        <v>5.4999999999999938E-2</v>
      </c>
      <c r="F79" s="6"/>
      <c r="G79" s="23" t="str">
        <f t="shared" si="7"/>
        <v/>
      </c>
      <c r="H79" s="6"/>
      <c r="I79" s="23" t="str">
        <f t="shared" si="8"/>
        <v/>
      </c>
      <c r="J79" s="6"/>
      <c r="K79" s="23" t="str">
        <f t="shared" si="8"/>
        <v/>
      </c>
      <c r="M79" s="49"/>
    </row>
    <row r="80" spans="1:13" ht="16.5" x14ac:dyDescent="0.25">
      <c r="B80" s="43" t="s">
        <v>61</v>
      </c>
      <c r="C80"/>
      <c r="D80"/>
      <c r="E80" s="23" t="str">
        <f t="shared" si="6"/>
        <v/>
      </c>
      <c r="F80"/>
      <c r="G80" s="23" t="str">
        <f t="shared" si="7"/>
        <v/>
      </c>
      <c r="H80"/>
      <c r="I80" s="23" t="str">
        <f t="shared" si="8"/>
        <v/>
      </c>
      <c r="J80"/>
      <c r="K80" s="23" t="str">
        <f t="shared" si="8"/>
        <v/>
      </c>
      <c r="M80" s="49"/>
    </row>
    <row r="81" spans="1:13" ht="18" customHeight="1" x14ac:dyDescent="0.25">
      <c r="A81" s="38" t="s">
        <v>197</v>
      </c>
      <c r="B81" s="14">
        <v>4</v>
      </c>
      <c r="C81" s="6">
        <v>3450</v>
      </c>
      <c r="D81" s="26">
        <v>3639.75</v>
      </c>
      <c r="E81" s="23">
        <f t="shared" si="6"/>
        <v>5.4999999999999938E-2</v>
      </c>
      <c r="F81" s="6">
        <v>6201.56</v>
      </c>
      <c r="G81" s="23">
        <f t="shared" si="7"/>
        <v>-0.41309122220860561</v>
      </c>
      <c r="H81" s="6">
        <v>10000</v>
      </c>
      <c r="I81" s="23">
        <f t="shared" si="8"/>
        <v>-0.63602500000000006</v>
      </c>
      <c r="J81" s="6">
        <v>3300</v>
      </c>
      <c r="K81" s="23">
        <f t="shared" si="8"/>
        <v>0.10295454545454552</v>
      </c>
      <c r="M81" s="49"/>
    </row>
    <row r="82" spans="1:13" ht="18" customHeight="1" x14ac:dyDescent="0.25">
      <c r="A82" s="38" t="s">
        <v>197</v>
      </c>
      <c r="B82" s="14">
        <v>3</v>
      </c>
      <c r="C82" s="6">
        <v>3450</v>
      </c>
      <c r="D82" s="26">
        <v>3639.75</v>
      </c>
      <c r="E82" s="23">
        <f t="shared" si="6"/>
        <v>5.4999999999999938E-2</v>
      </c>
      <c r="F82" s="6">
        <v>6201.56</v>
      </c>
      <c r="G82" s="23">
        <f t="shared" si="7"/>
        <v>-0.41309122220860561</v>
      </c>
      <c r="H82" s="6">
        <v>10000</v>
      </c>
      <c r="I82" s="23">
        <f t="shared" si="8"/>
        <v>-0.63602500000000006</v>
      </c>
      <c r="J82" s="6">
        <v>5650</v>
      </c>
      <c r="K82" s="23">
        <f t="shared" si="8"/>
        <v>-0.35579646017699118</v>
      </c>
      <c r="M82" s="49"/>
    </row>
    <row r="83" spans="1:13" ht="18" customHeight="1" x14ac:dyDescent="0.25">
      <c r="A83" s="38" t="s">
        <v>197</v>
      </c>
      <c r="B83" s="14">
        <v>2</v>
      </c>
      <c r="C83" s="6">
        <v>3450</v>
      </c>
      <c r="D83" s="26">
        <v>3639.75</v>
      </c>
      <c r="E83" s="23">
        <f t="shared" si="6"/>
        <v>5.4999999999999938E-2</v>
      </c>
      <c r="F83" s="6">
        <v>9226.8799999999992</v>
      </c>
      <c r="G83" s="23">
        <f t="shared" si="7"/>
        <v>-0.60552754560588196</v>
      </c>
      <c r="H83" s="6">
        <v>12000</v>
      </c>
      <c r="I83" s="23">
        <f t="shared" si="8"/>
        <v>-0.69668750000000002</v>
      </c>
      <c r="J83" s="6">
        <v>6250</v>
      </c>
      <c r="K83" s="23">
        <f t="shared" si="8"/>
        <v>-0.41764000000000001</v>
      </c>
      <c r="M83" s="49"/>
    </row>
    <row r="84" spans="1:13" ht="18" customHeight="1" x14ac:dyDescent="0.25">
      <c r="A84" s="38" t="s">
        <v>197</v>
      </c>
      <c r="B84" s="14">
        <v>1</v>
      </c>
      <c r="C84" s="6">
        <v>5250</v>
      </c>
      <c r="D84" s="26">
        <v>5538.75</v>
      </c>
      <c r="E84" s="23">
        <f t="shared" si="6"/>
        <v>5.4999999999999938E-2</v>
      </c>
      <c r="F84" s="6">
        <v>9226.8799999999992</v>
      </c>
      <c r="G84" s="23">
        <f t="shared" si="7"/>
        <v>-0.39971583026982027</v>
      </c>
      <c r="H84" s="6">
        <v>15000</v>
      </c>
      <c r="I84" s="23">
        <f t="shared" si="8"/>
        <v>-0.63074999999999992</v>
      </c>
      <c r="J84" s="6">
        <v>6250</v>
      </c>
      <c r="K84" s="23">
        <f t="shared" si="8"/>
        <v>-0.11380000000000001</v>
      </c>
      <c r="M84" s="49"/>
    </row>
    <row r="85" spans="1:13" ht="16.5" x14ac:dyDescent="0.25">
      <c r="B85" s="43" t="s">
        <v>62</v>
      </c>
      <c r="C85"/>
      <c r="D85"/>
      <c r="E85" s="23" t="str">
        <f t="shared" si="6"/>
        <v/>
      </c>
      <c r="F85"/>
      <c r="G85" s="23" t="str">
        <f t="shared" si="7"/>
        <v/>
      </c>
      <c r="H85"/>
      <c r="I85" s="23" t="str">
        <f t="shared" si="8"/>
        <v/>
      </c>
      <c r="J85"/>
      <c r="K85" s="23" t="str">
        <f t="shared" si="8"/>
        <v/>
      </c>
      <c r="M85" s="49"/>
    </row>
    <row r="86" spans="1:13" ht="18" customHeight="1" x14ac:dyDescent="0.25">
      <c r="A86" s="38" t="s">
        <v>197</v>
      </c>
      <c r="B86" s="14">
        <v>4</v>
      </c>
      <c r="C86" s="6">
        <v>1950</v>
      </c>
      <c r="D86" s="26">
        <v>2057.25</v>
      </c>
      <c r="E86" s="23">
        <f t="shared" si="6"/>
        <v>5.4999999999999938E-2</v>
      </c>
      <c r="F86" s="6">
        <v>4331.25</v>
      </c>
      <c r="G86" s="23">
        <f t="shared" si="7"/>
        <v>-0.52502164502164494</v>
      </c>
      <c r="H86" s="6"/>
      <c r="I86" s="23" t="str">
        <f t="shared" si="8"/>
        <v/>
      </c>
      <c r="J86" s="6">
        <v>3300</v>
      </c>
      <c r="K86" s="23">
        <f t="shared" si="8"/>
        <v>-0.37659090909090909</v>
      </c>
      <c r="M86" s="49"/>
    </row>
    <row r="87" spans="1:13" ht="18" customHeight="1" x14ac:dyDescent="0.25">
      <c r="A87" s="38" t="s">
        <v>197</v>
      </c>
      <c r="B87" s="14">
        <v>3</v>
      </c>
      <c r="C87" s="6">
        <v>1950</v>
      </c>
      <c r="D87" s="26">
        <v>2057.25</v>
      </c>
      <c r="E87" s="23">
        <f t="shared" si="6"/>
        <v>5.4999999999999938E-2</v>
      </c>
      <c r="F87" s="6">
        <v>4331.25</v>
      </c>
      <c r="G87" s="23">
        <f t="shared" si="7"/>
        <v>-0.52502164502164494</v>
      </c>
      <c r="H87" s="6"/>
      <c r="I87" s="23" t="str">
        <f t="shared" si="8"/>
        <v/>
      </c>
      <c r="J87" s="6">
        <v>5650</v>
      </c>
      <c r="K87" s="23">
        <f t="shared" si="8"/>
        <v>-0.63588495575221238</v>
      </c>
      <c r="M87" s="49"/>
    </row>
    <row r="88" spans="1:13" ht="18" customHeight="1" x14ac:dyDescent="0.25">
      <c r="A88" s="38" t="s">
        <v>197</v>
      </c>
      <c r="B88" s="14">
        <v>2</v>
      </c>
      <c r="C88" s="6">
        <v>1950</v>
      </c>
      <c r="D88" s="26">
        <v>2057.25</v>
      </c>
      <c r="E88" s="23">
        <f t="shared" si="6"/>
        <v>5.4999999999999938E-2</v>
      </c>
      <c r="F88" s="6">
        <v>6628.13</v>
      </c>
      <c r="G88" s="23">
        <f t="shared" si="7"/>
        <v>-0.68961833880747658</v>
      </c>
      <c r="H88" s="6"/>
      <c r="I88" s="23" t="str">
        <f t="shared" si="8"/>
        <v/>
      </c>
      <c r="J88" s="6">
        <v>6250</v>
      </c>
      <c r="K88" s="23">
        <f t="shared" si="8"/>
        <v>-0.67083999999999999</v>
      </c>
      <c r="M88" s="49"/>
    </row>
    <row r="89" spans="1:13" ht="18" customHeight="1" x14ac:dyDescent="0.25">
      <c r="A89" s="38" t="s">
        <v>197</v>
      </c>
      <c r="B89" s="14">
        <v>1</v>
      </c>
      <c r="C89" s="6">
        <v>3450</v>
      </c>
      <c r="D89" s="26">
        <v>3639.75</v>
      </c>
      <c r="E89" s="23">
        <f t="shared" si="6"/>
        <v>5.4999999999999938E-2</v>
      </c>
      <c r="F89" s="6">
        <v>6628.13</v>
      </c>
      <c r="G89" s="23">
        <f t="shared" si="7"/>
        <v>-0.45086321481322789</v>
      </c>
      <c r="H89" s="6"/>
      <c r="I89" s="23" t="str">
        <f t="shared" si="8"/>
        <v/>
      </c>
      <c r="J89" s="6">
        <v>6250</v>
      </c>
      <c r="K89" s="23">
        <f t="shared" si="8"/>
        <v>-0.41764000000000001</v>
      </c>
      <c r="M89" s="49"/>
    </row>
    <row r="90" spans="1:13" ht="16.5" x14ac:dyDescent="0.25">
      <c r="B90" s="43" t="s">
        <v>169</v>
      </c>
      <c r="C90"/>
      <c r="D90"/>
      <c r="E90" s="23" t="str">
        <f t="shared" si="6"/>
        <v/>
      </c>
      <c r="F90"/>
      <c r="G90" s="23" t="str">
        <f t="shared" si="7"/>
        <v/>
      </c>
      <c r="H90"/>
      <c r="I90" s="23" t="str">
        <f t="shared" si="8"/>
        <v/>
      </c>
      <c r="J90"/>
      <c r="K90" s="23" t="str">
        <f t="shared" si="8"/>
        <v/>
      </c>
      <c r="M90" s="49"/>
    </row>
    <row r="91" spans="1:13" ht="19.5" customHeight="1" x14ac:dyDescent="0.25">
      <c r="A91" s="38" t="s">
        <v>197</v>
      </c>
      <c r="B91" s="14">
        <v>4</v>
      </c>
      <c r="C91" s="6">
        <v>1783.35</v>
      </c>
      <c r="D91" s="26">
        <v>1881.43</v>
      </c>
      <c r="E91" s="23">
        <f t="shared" si="6"/>
        <v>5.4997616844702391E-2</v>
      </c>
      <c r="F91" s="6">
        <v>4908.75</v>
      </c>
      <c r="G91" s="23">
        <f t="shared" si="7"/>
        <v>-0.61671912401324169</v>
      </c>
      <c r="H91" s="6"/>
      <c r="I91" s="23" t="str">
        <f t="shared" si="8"/>
        <v/>
      </c>
      <c r="J91" s="6">
        <v>3300</v>
      </c>
      <c r="K91" s="23">
        <f t="shared" si="8"/>
        <v>-0.4298696969696969</v>
      </c>
      <c r="M91" s="49"/>
    </row>
    <row r="92" spans="1:13" ht="19.5" customHeight="1" x14ac:dyDescent="0.25">
      <c r="A92" s="38" t="s">
        <v>197</v>
      </c>
      <c r="B92" s="14">
        <v>3</v>
      </c>
      <c r="C92" s="6">
        <v>2050.85</v>
      </c>
      <c r="D92" s="26">
        <v>2163.65</v>
      </c>
      <c r="E92" s="23">
        <f t="shared" si="6"/>
        <v>5.5001584708779472E-2</v>
      </c>
      <c r="F92" s="6">
        <v>4908.75</v>
      </c>
      <c r="G92" s="23">
        <f t="shared" si="7"/>
        <v>-0.55922587216704867</v>
      </c>
      <c r="H92" s="6"/>
      <c r="I92" s="23" t="str">
        <f t="shared" si="8"/>
        <v/>
      </c>
      <c r="J92" s="6">
        <v>5650</v>
      </c>
      <c r="K92" s="23">
        <f t="shared" si="8"/>
        <v>-0.6170530973451327</v>
      </c>
      <c r="M92" s="49"/>
    </row>
    <row r="93" spans="1:13" ht="19.5" customHeight="1" x14ac:dyDescent="0.25">
      <c r="A93" s="38" t="s">
        <v>197</v>
      </c>
      <c r="B93" s="14">
        <v>2</v>
      </c>
      <c r="C93" s="6">
        <v>2358.48</v>
      </c>
      <c r="D93" s="26">
        <v>2488.1999999999998</v>
      </c>
      <c r="E93" s="23">
        <f t="shared" si="6"/>
        <v>5.5001526406838197E-2</v>
      </c>
      <c r="F93" s="6">
        <v>4908.75</v>
      </c>
      <c r="G93" s="23">
        <f t="shared" si="7"/>
        <v>-0.49310924369747899</v>
      </c>
      <c r="H93" s="6"/>
      <c r="I93" s="23" t="str">
        <f t="shared" si="8"/>
        <v/>
      </c>
      <c r="J93" s="6">
        <v>6250</v>
      </c>
      <c r="K93" s="23">
        <f t="shared" si="8"/>
        <v>-0.60188799999999998</v>
      </c>
      <c r="M93" s="49"/>
    </row>
    <row r="94" spans="1:13" ht="19.5" customHeight="1" x14ac:dyDescent="0.25">
      <c r="A94" s="38" t="s">
        <v>197</v>
      </c>
      <c r="B94" s="14">
        <v>1</v>
      </c>
      <c r="C94" s="6">
        <v>2712.24</v>
      </c>
      <c r="D94" s="26">
        <v>2861.41</v>
      </c>
      <c r="E94" s="23">
        <f t="shared" si="6"/>
        <v>5.4998820163407292E-2</v>
      </c>
      <c r="F94" s="6">
        <v>4908.75</v>
      </c>
      <c r="G94" s="23">
        <f t="shared" si="7"/>
        <v>-0.41707970460911636</v>
      </c>
      <c r="H94" s="6"/>
      <c r="I94" s="23" t="str">
        <f t="shared" si="8"/>
        <v/>
      </c>
      <c r="J94" s="6">
        <v>6250</v>
      </c>
      <c r="K94" s="23">
        <f t="shared" si="8"/>
        <v>-0.54217439999999995</v>
      </c>
      <c r="M94" s="49"/>
    </row>
    <row r="95" spans="1:13" ht="19.5" customHeight="1" x14ac:dyDescent="0.25">
      <c r="B95" s="43" t="s">
        <v>63</v>
      </c>
      <c r="C95"/>
      <c r="D95"/>
      <c r="E95" s="23" t="str">
        <f t="shared" si="6"/>
        <v/>
      </c>
      <c r="F95"/>
      <c r="G95" s="23" t="str">
        <f t="shared" si="7"/>
        <v/>
      </c>
      <c r="H95"/>
      <c r="I95" s="23" t="str">
        <f t="shared" si="8"/>
        <v/>
      </c>
      <c r="J95"/>
      <c r="K95" s="23" t="str">
        <f t="shared" si="8"/>
        <v/>
      </c>
      <c r="M95" s="49"/>
    </row>
    <row r="96" spans="1:13" ht="19.5" customHeight="1" x14ac:dyDescent="0.25">
      <c r="A96" s="38" t="s">
        <v>197</v>
      </c>
      <c r="B96" s="45" t="s">
        <v>64</v>
      </c>
      <c r="C96"/>
      <c r="D96"/>
      <c r="E96" s="23" t="str">
        <f t="shared" si="6"/>
        <v/>
      </c>
      <c r="F96"/>
      <c r="G96" s="23" t="str">
        <f t="shared" si="7"/>
        <v/>
      </c>
      <c r="H96"/>
      <c r="I96" s="23" t="str">
        <f t="shared" si="8"/>
        <v/>
      </c>
      <c r="J96"/>
      <c r="K96" s="23" t="str">
        <f t="shared" si="8"/>
        <v/>
      </c>
      <c r="M96" s="49"/>
    </row>
    <row r="97" spans="1:13" ht="19.5" customHeight="1" x14ac:dyDescent="0.25">
      <c r="A97" s="38" t="s">
        <v>197</v>
      </c>
      <c r="B97" s="14"/>
      <c r="C97" s="6">
        <v>10350</v>
      </c>
      <c r="D97" s="26">
        <v>10919.25</v>
      </c>
      <c r="E97" s="23">
        <f t="shared" si="6"/>
        <v>5.4999999999999938E-2</v>
      </c>
      <c r="F97" s="6">
        <v>42000</v>
      </c>
      <c r="G97" s="23">
        <f t="shared" si="7"/>
        <v>-0.74001785714285706</v>
      </c>
      <c r="H97" s="6">
        <v>15000</v>
      </c>
      <c r="I97" s="23">
        <f t="shared" si="8"/>
        <v>-0.27205000000000001</v>
      </c>
      <c r="J97" s="6">
        <v>20581</v>
      </c>
      <c r="K97" s="23">
        <f t="shared" si="8"/>
        <v>-0.4694499781351732</v>
      </c>
      <c r="M97" s="49"/>
    </row>
    <row r="98" spans="1:13" ht="19.5" customHeight="1" x14ac:dyDescent="0.25">
      <c r="A98" s="38" t="s">
        <v>197</v>
      </c>
      <c r="B98" s="14"/>
      <c r="C98" s="6">
        <v>14145</v>
      </c>
      <c r="D98" s="26">
        <v>14922.98</v>
      </c>
      <c r="E98" s="23">
        <f t="shared" si="6"/>
        <v>5.500035348179555E-2</v>
      </c>
      <c r="F98" s="6">
        <v>50400</v>
      </c>
      <c r="G98" s="23">
        <f t="shared" si="7"/>
        <v>-0.703909126984127</v>
      </c>
      <c r="H98" s="6">
        <v>15000</v>
      </c>
      <c r="I98" s="23">
        <f t="shared" si="8"/>
        <v>-5.1346666666667318E-3</v>
      </c>
      <c r="J98" s="6">
        <v>28332</v>
      </c>
      <c r="K98" s="23">
        <f t="shared" si="8"/>
        <v>-0.47328180149654098</v>
      </c>
      <c r="M98" s="49"/>
    </row>
    <row r="99" spans="1:13" ht="19.5" customHeight="1" x14ac:dyDescent="0.25">
      <c r="A99" s="38" t="s">
        <v>197</v>
      </c>
      <c r="B99" s="14"/>
      <c r="C99" s="6">
        <v>17940</v>
      </c>
      <c r="D99" s="26">
        <v>18926.7</v>
      </c>
      <c r="E99" s="23">
        <f t="shared" si="6"/>
        <v>5.4999999999999938E-2</v>
      </c>
      <c r="F99" s="6">
        <v>58800</v>
      </c>
      <c r="G99" s="23">
        <f t="shared" si="7"/>
        <v>-0.67811734693877557</v>
      </c>
      <c r="H99" s="6">
        <v>15000</v>
      </c>
      <c r="I99" s="23">
        <f t="shared" si="8"/>
        <v>0.26178000000000012</v>
      </c>
      <c r="J99" s="6">
        <v>31164</v>
      </c>
      <c r="K99" s="23">
        <f t="shared" si="8"/>
        <v>-0.39267423950712355</v>
      </c>
      <c r="M99" s="49"/>
    </row>
    <row r="100" spans="1:13" ht="19.5" customHeight="1" x14ac:dyDescent="0.25">
      <c r="A100" s="38" t="s">
        <v>197</v>
      </c>
      <c r="B100" s="14"/>
      <c r="C100" s="6">
        <v>21735</v>
      </c>
      <c r="D100" s="26">
        <v>22930.43</v>
      </c>
      <c r="E100" s="23">
        <f t="shared" si="6"/>
        <v>5.5000230043708243E-2</v>
      </c>
      <c r="F100" s="6">
        <v>67200</v>
      </c>
      <c r="G100" s="23">
        <f t="shared" si="7"/>
        <v>-0.65877336309523815</v>
      </c>
      <c r="H100" s="6">
        <v>15000</v>
      </c>
      <c r="I100" s="23">
        <f t="shared" si="8"/>
        <v>0.52869533333333329</v>
      </c>
      <c r="J100" s="6">
        <v>31164</v>
      </c>
      <c r="K100" s="23">
        <f t="shared" si="8"/>
        <v>-0.2642013220382492</v>
      </c>
      <c r="M100" s="49"/>
    </row>
    <row r="101" spans="1:13" ht="15.75" hidden="1" x14ac:dyDescent="0.25">
      <c r="B101" s="32" t="s">
        <v>66</v>
      </c>
      <c r="C101"/>
      <c r="D101"/>
      <c r="E101" s="23" t="str">
        <f t="shared" si="6"/>
        <v/>
      </c>
      <c r="F101"/>
      <c r="G101" s="23" t="str">
        <f t="shared" si="7"/>
        <v/>
      </c>
      <c r="H101"/>
      <c r="I101" s="23" t="str">
        <f t="shared" si="8"/>
        <v/>
      </c>
      <c r="J101"/>
      <c r="K101" s="23" t="str">
        <f t="shared" si="8"/>
        <v/>
      </c>
      <c r="M101" s="49"/>
    </row>
    <row r="102" spans="1:13" ht="15.75" hidden="1" x14ac:dyDescent="0.25">
      <c r="B102" s="5" t="s">
        <v>67</v>
      </c>
      <c r="C102"/>
      <c r="D102"/>
      <c r="E102" s="23" t="str">
        <f t="shared" si="6"/>
        <v/>
      </c>
      <c r="F102"/>
      <c r="G102" s="23" t="str">
        <f t="shared" si="7"/>
        <v/>
      </c>
      <c r="H102"/>
      <c r="I102" s="23" t="str">
        <f t="shared" si="8"/>
        <v/>
      </c>
      <c r="J102"/>
      <c r="K102" s="23" t="str">
        <f t="shared" si="8"/>
        <v/>
      </c>
      <c r="M102" s="49"/>
    </row>
    <row r="103" spans="1:13" ht="78.75" hidden="1" x14ac:dyDescent="0.25">
      <c r="A103" s="38" t="s">
        <v>197</v>
      </c>
      <c r="B103" s="14" t="s">
        <v>168</v>
      </c>
      <c r="C103" s="6">
        <v>1600</v>
      </c>
      <c r="D103" s="26">
        <f>C103*1.055</f>
        <v>1688</v>
      </c>
      <c r="E103" s="23">
        <f t="shared" si="6"/>
        <v>5.4999999999999938E-2</v>
      </c>
      <c r="F103" s="6"/>
      <c r="G103" s="23" t="str">
        <f t="shared" si="7"/>
        <v/>
      </c>
      <c r="H103" s="6"/>
      <c r="I103" s="23" t="str">
        <f t="shared" si="8"/>
        <v/>
      </c>
      <c r="J103" s="6"/>
      <c r="K103" s="23" t="str">
        <f t="shared" si="8"/>
        <v/>
      </c>
      <c r="M103" s="49"/>
    </row>
    <row r="104" spans="1:13" ht="204.75" hidden="1" x14ac:dyDescent="0.25">
      <c r="A104" s="38" t="s">
        <v>197</v>
      </c>
      <c r="B104" s="14" t="s">
        <v>175</v>
      </c>
      <c r="C104" s="6">
        <v>4300</v>
      </c>
      <c r="D104" s="26">
        <f>C104*1.055</f>
        <v>4536.5</v>
      </c>
      <c r="E104" s="23">
        <f t="shared" si="6"/>
        <v>5.4999999999999938E-2</v>
      </c>
      <c r="F104" s="6"/>
      <c r="G104" s="23" t="str">
        <f t="shared" si="7"/>
        <v/>
      </c>
      <c r="H104" s="6"/>
      <c r="I104" s="23" t="str">
        <f t="shared" si="8"/>
        <v/>
      </c>
      <c r="J104" s="6"/>
      <c r="K104" s="23" t="str">
        <f t="shared" si="8"/>
        <v/>
      </c>
      <c r="M104" s="49"/>
    </row>
    <row r="105" spans="1:13" ht="204.75" hidden="1" x14ac:dyDescent="0.25">
      <c r="A105" s="38" t="s">
        <v>197</v>
      </c>
      <c r="B105" s="14" t="s">
        <v>177</v>
      </c>
      <c r="C105" s="6">
        <v>4700</v>
      </c>
      <c r="D105" s="26">
        <f>C105*1.055</f>
        <v>4958.5</v>
      </c>
      <c r="E105" s="23">
        <f t="shared" si="6"/>
        <v>5.4999999999999938E-2</v>
      </c>
      <c r="F105" s="6"/>
      <c r="G105" s="23" t="str">
        <f t="shared" si="7"/>
        <v/>
      </c>
      <c r="H105" s="6"/>
      <c r="I105" s="23" t="str">
        <f t="shared" si="8"/>
        <v/>
      </c>
      <c r="J105" s="6"/>
      <c r="K105" s="23" t="str">
        <f t="shared" si="8"/>
        <v/>
      </c>
      <c r="M105" s="49"/>
    </row>
    <row r="106" spans="1:13" ht="94.5" hidden="1" x14ac:dyDescent="0.25">
      <c r="A106" s="38" t="s">
        <v>197</v>
      </c>
      <c r="B106" s="14" t="s">
        <v>170</v>
      </c>
      <c r="C106" s="6">
        <v>6050</v>
      </c>
      <c r="D106" s="26">
        <v>6382.75</v>
      </c>
      <c r="E106" s="23">
        <f t="shared" si="6"/>
        <v>5.4999999999999938E-2</v>
      </c>
      <c r="F106" s="6"/>
      <c r="G106" s="23" t="str">
        <f t="shared" si="7"/>
        <v/>
      </c>
      <c r="H106" s="6"/>
      <c r="I106" s="23" t="str">
        <f t="shared" si="8"/>
        <v/>
      </c>
      <c r="J106" s="6"/>
      <c r="K106" s="23" t="str">
        <f t="shared" si="8"/>
        <v/>
      </c>
      <c r="M106" s="49"/>
    </row>
    <row r="107" spans="1:13" ht="15.75" hidden="1" x14ac:dyDescent="0.25">
      <c r="B107" s="32" t="s">
        <v>66</v>
      </c>
      <c r="C107"/>
      <c r="D107"/>
      <c r="E107" s="23" t="str">
        <f t="shared" si="6"/>
        <v/>
      </c>
      <c r="F107"/>
      <c r="G107" s="23" t="str">
        <f t="shared" si="7"/>
        <v/>
      </c>
      <c r="H107"/>
      <c r="I107" s="23" t="str">
        <f t="shared" si="8"/>
        <v/>
      </c>
      <c r="J107"/>
      <c r="K107" s="23" t="str">
        <f t="shared" si="8"/>
        <v/>
      </c>
      <c r="M107" s="49"/>
    </row>
    <row r="108" spans="1:13" ht="15.75" hidden="1" x14ac:dyDescent="0.25">
      <c r="B108" s="5" t="s">
        <v>68</v>
      </c>
      <c r="C108"/>
      <c r="D108"/>
      <c r="E108" s="23" t="str">
        <f t="shared" si="6"/>
        <v/>
      </c>
      <c r="F108"/>
      <c r="G108" s="23" t="str">
        <f t="shared" si="7"/>
        <v/>
      </c>
      <c r="H108"/>
      <c r="I108" s="23" t="str">
        <f t="shared" si="8"/>
        <v/>
      </c>
      <c r="J108"/>
      <c r="K108" s="23" t="str">
        <f t="shared" si="8"/>
        <v/>
      </c>
      <c r="M108" s="49"/>
    </row>
    <row r="109" spans="1:13" ht="78.75" hidden="1" x14ac:dyDescent="0.25">
      <c r="A109" s="38" t="s">
        <v>197</v>
      </c>
      <c r="B109" s="14" t="s">
        <v>168</v>
      </c>
      <c r="C109" s="6">
        <v>2100</v>
      </c>
      <c r="D109" s="26">
        <f t="shared" ref="D109:D114" si="9">ROUND(C109*1.055,2)</f>
        <v>2215.5</v>
      </c>
      <c r="E109" s="23">
        <f t="shared" si="6"/>
        <v>5.4999999999999938E-2</v>
      </c>
      <c r="F109" s="6"/>
      <c r="G109" s="23" t="str">
        <f t="shared" si="7"/>
        <v/>
      </c>
      <c r="H109" s="6"/>
      <c r="I109" s="23" t="str">
        <f t="shared" si="8"/>
        <v/>
      </c>
      <c r="J109" s="6"/>
      <c r="K109" s="23" t="str">
        <f t="shared" si="8"/>
        <v/>
      </c>
      <c r="M109" s="49"/>
    </row>
    <row r="110" spans="1:13" ht="204.75" hidden="1" x14ac:dyDescent="0.25">
      <c r="A110" s="38" t="s">
        <v>197</v>
      </c>
      <c r="B110" s="14" t="s">
        <v>188</v>
      </c>
      <c r="C110" s="6">
        <v>5500</v>
      </c>
      <c r="D110" s="26">
        <f t="shared" si="9"/>
        <v>5802.5</v>
      </c>
      <c r="E110" s="23">
        <f t="shared" si="6"/>
        <v>5.4999999999999938E-2</v>
      </c>
      <c r="F110" s="6"/>
      <c r="G110" s="23" t="str">
        <f t="shared" si="7"/>
        <v/>
      </c>
      <c r="H110" s="6"/>
      <c r="I110" s="23" t="str">
        <f t="shared" si="8"/>
        <v/>
      </c>
      <c r="J110" s="6"/>
      <c r="K110" s="23" t="str">
        <f t="shared" si="8"/>
        <v/>
      </c>
      <c r="M110" s="49"/>
    </row>
    <row r="111" spans="1:13" ht="204.75" hidden="1" x14ac:dyDescent="0.25">
      <c r="A111" s="38" t="s">
        <v>197</v>
      </c>
      <c r="B111" s="14" t="s">
        <v>177</v>
      </c>
      <c r="C111" s="6">
        <v>6000</v>
      </c>
      <c r="D111" s="26">
        <f t="shared" si="9"/>
        <v>6330</v>
      </c>
      <c r="E111" s="23">
        <f t="shared" si="6"/>
        <v>5.4999999999999938E-2</v>
      </c>
      <c r="F111" s="6"/>
      <c r="G111" s="23" t="str">
        <f t="shared" si="7"/>
        <v/>
      </c>
      <c r="H111" s="6"/>
      <c r="I111" s="23" t="str">
        <f t="shared" si="8"/>
        <v/>
      </c>
      <c r="J111" s="6"/>
      <c r="K111" s="23" t="str">
        <f t="shared" si="8"/>
        <v/>
      </c>
      <c r="M111" s="49"/>
    </row>
    <row r="112" spans="1:13" ht="15.75" hidden="1" x14ac:dyDescent="0.25">
      <c r="A112" s="38" t="s">
        <v>197</v>
      </c>
      <c r="B112" s="32" t="s">
        <v>69</v>
      </c>
      <c r="C112" s="6">
        <v>7200</v>
      </c>
      <c r="D112" s="26">
        <f t="shared" si="9"/>
        <v>7596</v>
      </c>
      <c r="E112" s="23">
        <f t="shared" si="6"/>
        <v>5.4999999999999938E-2</v>
      </c>
      <c r="F112" s="6"/>
      <c r="G112" s="23" t="str">
        <f t="shared" si="7"/>
        <v/>
      </c>
      <c r="H112" s="6"/>
      <c r="I112" s="23" t="str">
        <f t="shared" si="8"/>
        <v/>
      </c>
      <c r="J112" s="6"/>
      <c r="K112" s="23" t="str">
        <f t="shared" si="8"/>
        <v/>
      </c>
      <c r="M112" s="49"/>
    </row>
    <row r="113" spans="1:13" ht="15.75" hidden="1" x14ac:dyDescent="0.25">
      <c r="A113" s="38" t="s">
        <v>197</v>
      </c>
      <c r="B113" s="32" t="s">
        <v>70</v>
      </c>
      <c r="C113" s="6">
        <v>12000</v>
      </c>
      <c r="D113" s="26">
        <f t="shared" si="9"/>
        <v>12660</v>
      </c>
      <c r="E113" s="23">
        <f t="shared" si="6"/>
        <v>5.4999999999999938E-2</v>
      </c>
      <c r="F113" s="6"/>
      <c r="G113" s="23" t="str">
        <f t="shared" si="7"/>
        <v/>
      </c>
      <c r="H113" s="6"/>
      <c r="I113" s="23" t="str">
        <f t="shared" si="8"/>
        <v/>
      </c>
      <c r="J113" s="6"/>
      <c r="K113" s="23" t="str">
        <f t="shared" si="8"/>
        <v/>
      </c>
      <c r="M113" s="49"/>
    </row>
    <row r="114" spans="1:13" ht="15.75" hidden="1" x14ac:dyDescent="0.25">
      <c r="A114" s="38" t="s">
        <v>197</v>
      </c>
      <c r="B114" s="32" t="s">
        <v>71</v>
      </c>
      <c r="C114" s="6">
        <v>18000</v>
      </c>
      <c r="D114" s="26">
        <f t="shared" si="9"/>
        <v>18990</v>
      </c>
      <c r="E114" s="23">
        <f t="shared" si="6"/>
        <v>5.4999999999999938E-2</v>
      </c>
      <c r="F114" s="6"/>
      <c r="G114" s="23" t="str">
        <f t="shared" si="7"/>
        <v/>
      </c>
      <c r="H114" s="6"/>
      <c r="I114" s="23" t="str">
        <f t="shared" si="8"/>
        <v/>
      </c>
      <c r="J114" s="6"/>
      <c r="K114" s="23" t="str">
        <f t="shared" si="8"/>
        <v/>
      </c>
      <c r="M114" s="49"/>
    </row>
    <row r="115" spans="1:13" ht="31.5" hidden="1" x14ac:dyDescent="0.25">
      <c r="A115" s="38"/>
      <c r="B115" s="32" t="s">
        <v>152</v>
      </c>
      <c r="C115" s="6">
        <v>133.05000000000001</v>
      </c>
      <c r="D115" s="26">
        <v>140.37</v>
      </c>
      <c r="E115" s="23">
        <f t="shared" si="6"/>
        <v>5.501691093573835E-2</v>
      </c>
      <c r="F115" s="6"/>
      <c r="G115" s="23" t="str">
        <f t="shared" si="7"/>
        <v/>
      </c>
      <c r="H115" s="6"/>
      <c r="I115" s="23" t="str">
        <f t="shared" si="8"/>
        <v/>
      </c>
      <c r="J115" s="6"/>
      <c r="K115" s="23" t="str">
        <f t="shared" si="8"/>
        <v/>
      </c>
      <c r="M115" s="49"/>
    </row>
    <row r="116" spans="1:13" ht="31.5" hidden="1" x14ac:dyDescent="0.25">
      <c r="A116" s="40"/>
      <c r="B116" s="19" t="s">
        <v>153</v>
      </c>
      <c r="C116" s="20">
        <v>165.25</v>
      </c>
      <c r="D116" s="26">
        <v>174.34</v>
      </c>
      <c r="E116" s="23">
        <f t="shared" si="6"/>
        <v>5.5007564296520428E-2</v>
      </c>
      <c r="F116" s="20"/>
      <c r="G116" s="23" t="str">
        <f t="shared" si="7"/>
        <v/>
      </c>
      <c r="H116" s="20"/>
      <c r="I116" s="23" t="str">
        <f t="shared" si="8"/>
        <v/>
      </c>
      <c r="J116" s="20"/>
      <c r="K116" s="23" t="str">
        <f t="shared" si="8"/>
        <v/>
      </c>
      <c r="M116" s="49"/>
    </row>
    <row r="117" spans="1:13" ht="15.75" hidden="1" x14ac:dyDescent="0.25">
      <c r="A117" s="40"/>
      <c r="B117" s="19" t="s">
        <v>73</v>
      </c>
      <c r="C117" s="20">
        <v>172.88</v>
      </c>
      <c r="D117" s="26">
        <v>182.39</v>
      </c>
      <c r="E117" s="23">
        <f t="shared" si="6"/>
        <v>5.5009254974548671E-2</v>
      </c>
      <c r="F117" s="20"/>
      <c r="G117" s="23" t="str">
        <f t="shared" si="7"/>
        <v/>
      </c>
      <c r="H117" s="20"/>
      <c r="I117" s="23" t="str">
        <f t="shared" si="8"/>
        <v/>
      </c>
      <c r="J117" s="20"/>
      <c r="K117" s="23" t="str">
        <f t="shared" si="8"/>
        <v/>
      </c>
      <c r="M117" s="49"/>
    </row>
    <row r="118" spans="1:13" ht="15.75" hidden="1" x14ac:dyDescent="0.25">
      <c r="A118" s="40"/>
      <c r="B118" s="19" t="s">
        <v>74</v>
      </c>
      <c r="C118" s="20">
        <v>0.5</v>
      </c>
      <c r="D118" s="26">
        <v>0.53</v>
      </c>
      <c r="E118" s="23">
        <f t="shared" si="6"/>
        <v>6.0000000000000053E-2</v>
      </c>
      <c r="F118" s="20"/>
      <c r="G118" s="23" t="str">
        <f t="shared" si="7"/>
        <v/>
      </c>
      <c r="H118" s="20"/>
      <c r="I118" s="23" t="str">
        <f t="shared" si="8"/>
        <v/>
      </c>
      <c r="J118" s="20"/>
      <c r="K118" s="23" t="str">
        <f t="shared" si="8"/>
        <v/>
      </c>
      <c r="M118" s="49"/>
    </row>
    <row r="119" spans="1:13" ht="33" hidden="1" x14ac:dyDescent="0.25">
      <c r="B119" s="46" t="s">
        <v>75</v>
      </c>
      <c r="C119"/>
      <c r="D119"/>
      <c r="E119" s="23" t="str">
        <f t="shared" si="6"/>
        <v/>
      </c>
      <c r="F119"/>
      <c r="G119" s="23" t="str">
        <f t="shared" si="7"/>
        <v/>
      </c>
      <c r="H119"/>
      <c r="I119" s="23" t="str">
        <f t="shared" si="8"/>
        <v/>
      </c>
      <c r="J119"/>
      <c r="K119" s="23" t="str">
        <f t="shared" si="8"/>
        <v/>
      </c>
      <c r="M119" s="49"/>
    </row>
    <row r="120" spans="1:13" ht="15.75" hidden="1" x14ac:dyDescent="0.25">
      <c r="B120" s="47" t="s">
        <v>76</v>
      </c>
      <c r="C120"/>
      <c r="D120"/>
      <c r="E120" s="23" t="str">
        <f t="shared" si="6"/>
        <v/>
      </c>
      <c r="F120"/>
      <c r="G120" s="23" t="str">
        <f t="shared" si="7"/>
        <v/>
      </c>
      <c r="H120"/>
      <c r="I120" s="23" t="str">
        <f t="shared" si="8"/>
        <v/>
      </c>
      <c r="J120"/>
      <c r="K120" s="23" t="str">
        <f t="shared" si="8"/>
        <v/>
      </c>
      <c r="M120" s="49"/>
    </row>
    <row r="121" spans="1:13" ht="15.75" hidden="1" x14ac:dyDescent="0.25">
      <c r="A121" s="40"/>
      <c r="B121" s="19" t="s">
        <v>77</v>
      </c>
      <c r="C121" s="20">
        <v>1753.39</v>
      </c>
      <c r="D121" s="26">
        <v>1849.83</v>
      </c>
      <c r="E121" s="23">
        <f t="shared" si="6"/>
        <v>5.5002024649393411E-2</v>
      </c>
      <c r="F121" s="20"/>
      <c r="G121" s="23" t="str">
        <f t="shared" si="7"/>
        <v/>
      </c>
      <c r="H121" s="20"/>
      <c r="I121" s="23" t="str">
        <f t="shared" si="8"/>
        <v/>
      </c>
      <c r="J121" s="20"/>
      <c r="K121" s="23" t="str">
        <f t="shared" si="8"/>
        <v/>
      </c>
      <c r="M121" s="49"/>
    </row>
    <row r="122" spans="1:13" ht="15.75" hidden="1" x14ac:dyDescent="0.25">
      <c r="A122" s="40"/>
      <c r="B122" s="19" t="s">
        <v>79</v>
      </c>
      <c r="C122" s="20">
        <v>1753.39</v>
      </c>
      <c r="D122" s="26">
        <v>1849.83</v>
      </c>
      <c r="E122" s="23">
        <f t="shared" si="6"/>
        <v>5.5002024649393411E-2</v>
      </c>
      <c r="F122" s="20"/>
      <c r="G122" s="23" t="str">
        <f t="shared" si="7"/>
        <v/>
      </c>
      <c r="H122" s="20"/>
      <c r="I122" s="23" t="str">
        <f t="shared" si="8"/>
        <v/>
      </c>
      <c r="J122" s="20"/>
      <c r="K122" s="23" t="str">
        <f t="shared" si="8"/>
        <v/>
      </c>
      <c r="M122" s="49"/>
    </row>
    <row r="123" spans="1:13" ht="15.75" hidden="1" x14ac:dyDescent="0.25">
      <c r="A123" s="40"/>
      <c r="B123" s="19" t="s">
        <v>80</v>
      </c>
      <c r="C123" s="20">
        <v>1753.39</v>
      </c>
      <c r="D123" s="26">
        <v>1849.83</v>
      </c>
      <c r="E123" s="23">
        <f t="shared" si="6"/>
        <v>5.5002024649393411E-2</v>
      </c>
      <c r="F123" s="20"/>
      <c r="G123" s="23" t="str">
        <f t="shared" si="7"/>
        <v/>
      </c>
      <c r="H123" s="20"/>
      <c r="I123" s="23" t="str">
        <f t="shared" si="8"/>
        <v/>
      </c>
      <c r="J123" s="20"/>
      <c r="K123" s="23" t="str">
        <f t="shared" si="8"/>
        <v/>
      </c>
      <c r="M123" s="49"/>
    </row>
    <row r="124" spans="1:13" ht="15.75" hidden="1" x14ac:dyDescent="0.25">
      <c r="B124" s="47" t="s">
        <v>81</v>
      </c>
      <c r="C124"/>
      <c r="D124"/>
      <c r="E124" s="23" t="str">
        <f t="shared" si="6"/>
        <v/>
      </c>
      <c r="F124"/>
      <c r="G124" s="23" t="str">
        <f t="shared" si="7"/>
        <v/>
      </c>
      <c r="H124"/>
      <c r="I124" s="23" t="str">
        <f t="shared" si="8"/>
        <v/>
      </c>
      <c r="J124"/>
      <c r="K124" s="23" t="str">
        <f t="shared" si="8"/>
        <v/>
      </c>
      <c r="M124" s="49"/>
    </row>
    <row r="125" spans="1:13" ht="15.75" hidden="1" x14ac:dyDescent="0.25">
      <c r="A125" s="40"/>
      <c r="B125" s="19" t="s">
        <v>77</v>
      </c>
      <c r="C125" s="20">
        <v>1526</v>
      </c>
      <c r="D125" s="26">
        <v>1609.93</v>
      </c>
      <c r="E125" s="23">
        <f t="shared" si="6"/>
        <v>5.4999999999999938E-2</v>
      </c>
      <c r="F125" s="20"/>
      <c r="G125" s="23" t="str">
        <f t="shared" si="7"/>
        <v/>
      </c>
      <c r="H125" s="20"/>
      <c r="I125" s="23" t="str">
        <f t="shared" si="8"/>
        <v/>
      </c>
      <c r="J125" s="20"/>
      <c r="K125" s="23" t="str">
        <f t="shared" si="8"/>
        <v/>
      </c>
      <c r="M125" s="49"/>
    </row>
    <row r="126" spans="1:13" ht="15.75" hidden="1" x14ac:dyDescent="0.25">
      <c r="A126" s="40"/>
      <c r="B126" s="19" t="s">
        <v>79</v>
      </c>
      <c r="C126" s="20">
        <v>1526</v>
      </c>
      <c r="D126" s="26">
        <v>1609.93</v>
      </c>
      <c r="E126" s="23">
        <f t="shared" si="6"/>
        <v>5.4999999999999938E-2</v>
      </c>
      <c r="F126" s="20"/>
      <c r="G126" s="23" t="str">
        <f t="shared" si="7"/>
        <v/>
      </c>
      <c r="H126" s="20"/>
      <c r="I126" s="23" t="str">
        <f t="shared" si="8"/>
        <v/>
      </c>
      <c r="J126" s="20"/>
      <c r="K126" s="23" t="str">
        <f t="shared" si="8"/>
        <v/>
      </c>
      <c r="M126" s="49"/>
    </row>
    <row r="127" spans="1:13" ht="33" x14ac:dyDescent="0.25">
      <c r="B127" s="46" t="s">
        <v>82</v>
      </c>
      <c r="C127"/>
      <c r="D127"/>
      <c r="E127" s="23" t="str">
        <f t="shared" si="6"/>
        <v/>
      </c>
      <c r="F127"/>
      <c r="G127" s="23" t="str">
        <f t="shared" si="7"/>
        <v/>
      </c>
      <c r="H127"/>
      <c r="I127" s="23" t="str">
        <f t="shared" si="8"/>
        <v/>
      </c>
      <c r="J127"/>
      <c r="K127" s="23" t="str">
        <f t="shared" si="8"/>
        <v/>
      </c>
      <c r="M127" s="49"/>
    </row>
    <row r="128" spans="1:13" ht="15.75" x14ac:dyDescent="0.25">
      <c r="A128" s="40"/>
      <c r="B128" s="19" t="s">
        <v>83</v>
      </c>
      <c r="C128" s="20">
        <v>1455</v>
      </c>
      <c r="D128" s="26">
        <v>1535.03</v>
      </c>
      <c r="E128" s="23">
        <f t="shared" si="6"/>
        <v>5.5003436426116714E-2</v>
      </c>
      <c r="F128" s="20"/>
      <c r="G128" s="23" t="str">
        <f t="shared" si="7"/>
        <v/>
      </c>
      <c r="H128" s="20"/>
      <c r="I128" s="23" t="str">
        <f t="shared" si="8"/>
        <v/>
      </c>
      <c r="J128" s="20"/>
      <c r="K128" s="23" t="str">
        <f t="shared" si="8"/>
        <v/>
      </c>
      <c r="M128" s="49"/>
    </row>
    <row r="129" spans="1:13" ht="15.75" x14ac:dyDescent="0.25">
      <c r="A129" s="38" t="s">
        <v>197</v>
      </c>
      <c r="B129" s="19" t="s">
        <v>84</v>
      </c>
      <c r="C129" s="20">
        <v>5496.35</v>
      </c>
      <c r="D129" s="26">
        <v>5798.65</v>
      </c>
      <c r="E129" s="23">
        <f t="shared" si="6"/>
        <v>5.5000136454192106E-2</v>
      </c>
      <c r="F129" s="20">
        <v>13492.5</v>
      </c>
      <c r="G129" s="23">
        <f t="shared" si="7"/>
        <v>-0.5702316101537892</v>
      </c>
      <c r="H129" s="20">
        <v>50000</v>
      </c>
      <c r="I129" s="23">
        <f t="shared" si="8"/>
        <v>-0.88402700000000001</v>
      </c>
      <c r="J129" s="20">
        <v>5772</v>
      </c>
      <c r="K129" s="23">
        <f t="shared" si="8"/>
        <v>4.6171171171169867E-3</v>
      </c>
      <c r="M129" s="49"/>
    </row>
    <row r="130" spans="1:13" ht="15.75" x14ac:dyDescent="0.25">
      <c r="A130" s="38" t="s">
        <v>197</v>
      </c>
      <c r="B130" s="19" t="s">
        <v>85</v>
      </c>
      <c r="C130" s="20">
        <v>6980.25</v>
      </c>
      <c r="D130" s="26">
        <v>7364.16</v>
      </c>
      <c r="E130" s="23">
        <f t="shared" si="6"/>
        <v>5.4999462769958152E-2</v>
      </c>
      <c r="F130" s="20">
        <v>13942.5</v>
      </c>
      <c r="G130" s="23">
        <f t="shared" si="7"/>
        <v>-0.47181925766541155</v>
      </c>
      <c r="H130" s="20">
        <v>100000</v>
      </c>
      <c r="I130" s="23">
        <f t="shared" si="8"/>
        <v>-0.92635840000000003</v>
      </c>
      <c r="J130" s="20"/>
      <c r="K130" s="23" t="str">
        <f t="shared" si="8"/>
        <v/>
      </c>
      <c r="M130" s="49"/>
    </row>
    <row r="131" spans="1:13" ht="15.75" x14ac:dyDescent="0.25">
      <c r="A131" s="40"/>
      <c r="B131" s="19" t="s">
        <v>86</v>
      </c>
      <c r="C131" s="20">
        <v>567</v>
      </c>
      <c r="D131" s="26">
        <v>598.19000000000005</v>
      </c>
      <c r="E131" s="23">
        <f t="shared" si="6"/>
        <v>5.5008818342151766E-2</v>
      </c>
      <c r="F131" s="20"/>
      <c r="G131" s="23" t="str">
        <f t="shared" si="7"/>
        <v/>
      </c>
      <c r="H131" s="20"/>
      <c r="I131" s="23" t="str">
        <f t="shared" si="8"/>
        <v/>
      </c>
      <c r="J131" s="20"/>
      <c r="K131" s="23" t="str">
        <f t="shared" si="8"/>
        <v/>
      </c>
      <c r="M131" s="49"/>
    </row>
    <row r="132" spans="1:13" ht="15.75" x14ac:dyDescent="0.25">
      <c r="A132" s="40"/>
      <c r="B132" s="19" t="s">
        <v>87</v>
      </c>
      <c r="C132" s="20">
        <v>766.95</v>
      </c>
      <c r="D132" s="26">
        <v>809.13</v>
      </c>
      <c r="E132" s="23">
        <f t="shared" ref="E132:E195" si="10">IFERROR(D132/C132-1,"")</f>
        <v>5.4997066301584185E-2</v>
      </c>
      <c r="F132" s="20"/>
      <c r="G132" s="23" t="str">
        <f t="shared" ref="G132:G195" si="11">IFERROR($D132/F132-1,"")</f>
        <v/>
      </c>
      <c r="H132" s="20"/>
      <c r="I132" s="23" t="str">
        <f t="shared" ref="I132:K195" si="12">IFERROR($D132/H132-1,"")</f>
        <v/>
      </c>
      <c r="J132" s="20"/>
      <c r="K132" s="23" t="str">
        <f t="shared" si="12"/>
        <v/>
      </c>
      <c r="M132" s="49"/>
    </row>
    <row r="133" spans="1:13" ht="15.75" x14ac:dyDescent="0.25">
      <c r="A133" s="40"/>
      <c r="B133" s="19" t="s">
        <v>89</v>
      </c>
      <c r="C133" s="20">
        <v>2954.25</v>
      </c>
      <c r="D133" s="26">
        <v>3116.73</v>
      </c>
      <c r="E133" s="23">
        <f t="shared" si="10"/>
        <v>5.4998730642294991E-2</v>
      </c>
      <c r="F133" s="20"/>
      <c r="G133" s="23" t="str">
        <f t="shared" si="11"/>
        <v/>
      </c>
      <c r="H133" s="20"/>
      <c r="I133" s="23" t="str">
        <f t="shared" si="12"/>
        <v/>
      </c>
      <c r="J133" s="20"/>
      <c r="K133" s="23" t="str">
        <f t="shared" si="12"/>
        <v/>
      </c>
      <c r="M133" s="49"/>
    </row>
    <row r="134" spans="1:13" ht="15.75" x14ac:dyDescent="0.25">
      <c r="A134" s="40"/>
      <c r="B134" s="19" t="s">
        <v>163</v>
      </c>
      <c r="C134" s="20">
        <v>3843.84</v>
      </c>
      <c r="D134" s="26">
        <v>4055.25</v>
      </c>
      <c r="E134" s="23">
        <f t="shared" si="10"/>
        <v>5.499968781218767E-2</v>
      </c>
      <c r="F134" s="20">
        <v>4163.78</v>
      </c>
      <c r="G134" s="23">
        <f t="shared" si="11"/>
        <v>-2.606525801074977E-2</v>
      </c>
      <c r="H134" s="20">
        <v>850</v>
      </c>
      <c r="I134" s="23">
        <f t="shared" si="12"/>
        <v>3.7708823529411761</v>
      </c>
      <c r="J134" s="20">
        <v>2260</v>
      </c>
      <c r="K134" s="23">
        <f t="shared" si="12"/>
        <v>0.79435840707964611</v>
      </c>
      <c r="M134" s="49"/>
    </row>
    <row r="135" spans="1:13" ht="16.5" hidden="1" x14ac:dyDescent="0.25">
      <c r="B135" s="46" t="s">
        <v>90</v>
      </c>
      <c r="C135"/>
      <c r="D135"/>
      <c r="E135" s="23" t="str">
        <f t="shared" si="10"/>
        <v/>
      </c>
      <c r="F135"/>
      <c r="G135" s="23" t="str">
        <f t="shared" si="11"/>
        <v/>
      </c>
      <c r="H135"/>
      <c r="I135" s="23" t="str">
        <f t="shared" si="12"/>
        <v/>
      </c>
      <c r="J135"/>
      <c r="K135" s="23" t="str">
        <f t="shared" si="12"/>
        <v/>
      </c>
      <c r="M135" s="49"/>
    </row>
    <row r="136" spans="1:13" ht="16.5" hidden="1" x14ac:dyDescent="0.25">
      <c r="B136" s="46" t="s">
        <v>91</v>
      </c>
      <c r="C136"/>
      <c r="D136"/>
      <c r="E136" s="23" t="str">
        <f t="shared" si="10"/>
        <v/>
      </c>
      <c r="F136"/>
      <c r="G136" s="23" t="str">
        <f t="shared" si="11"/>
        <v/>
      </c>
      <c r="H136"/>
      <c r="I136" s="23" t="str">
        <f t="shared" si="12"/>
        <v/>
      </c>
      <c r="J136"/>
      <c r="K136" s="23" t="str">
        <f t="shared" si="12"/>
        <v/>
      </c>
      <c r="M136" s="49"/>
    </row>
    <row r="137" spans="1:13" ht="15.75" hidden="1" x14ac:dyDescent="0.25">
      <c r="A137" s="40"/>
      <c r="B137" s="19" t="s">
        <v>92</v>
      </c>
      <c r="C137" s="20">
        <v>1.6</v>
      </c>
      <c r="D137" s="26">
        <v>1.7</v>
      </c>
      <c r="E137" s="23">
        <f t="shared" si="10"/>
        <v>6.25E-2</v>
      </c>
      <c r="F137" s="20"/>
      <c r="G137" s="23" t="str">
        <f t="shared" si="11"/>
        <v/>
      </c>
      <c r="H137" s="20"/>
      <c r="I137" s="23" t="str">
        <f t="shared" si="12"/>
        <v/>
      </c>
      <c r="J137" s="20"/>
      <c r="K137" s="23" t="str">
        <f t="shared" si="12"/>
        <v/>
      </c>
      <c r="M137" s="49"/>
    </row>
    <row r="138" spans="1:13" ht="15.75" hidden="1" x14ac:dyDescent="0.25">
      <c r="A138" s="40"/>
      <c r="B138" s="19" t="s">
        <v>93</v>
      </c>
      <c r="C138" s="20">
        <v>0.22</v>
      </c>
      <c r="D138" s="26">
        <v>0.23</v>
      </c>
      <c r="E138" s="23">
        <f t="shared" si="10"/>
        <v>4.5454545454545414E-2</v>
      </c>
      <c r="F138" s="20"/>
      <c r="G138" s="23" t="str">
        <f t="shared" si="11"/>
        <v/>
      </c>
      <c r="H138" s="20"/>
      <c r="I138" s="23" t="str">
        <f t="shared" si="12"/>
        <v/>
      </c>
      <c r="J138" s="20"/>
      <c r="K138" s="23" t="str">
        <f t="shared" si="12"/>
        <v/>
      </c>
      <c r="M138" s="49"/>
    </row>
    <row r="139" spans="1:13" ht="47.25" hidden="1" x14ac:dyDescent="0.25">
      <c r="A139" s="40"/>
      <c r="B139" s="19" t="s">
        <v>94</v>
      </c>
      <c r="C139" s="20">
        <v>8.0500000000000007</v>
      </c>
      <c r="D139" s="26">
        <v>8.5</v>
      </c>
      <c r="E139" s="23">
        <f t="shared" si="10"/>
        <v>5.5900621118012417E-2</v>
      </c>
      <c r="F139" s="20"/>
      <c r="G139" s="23" t="str">
        <f t="shared" si="11"/>
        <v/>
      </c>
      <c r="H139" s="20"/>
      <c r="I139" s="23" t="str">
        <f t="shared" si="12"/>
        <v/>
      </c>
      <c r="J139" s="20"/>
      <c r="K139" s="23" t="str">
        <f t="shared" si="12"/>
        <v/>
      </c>
      <c r="M139" s="49"/>
    </row>
    <row r="140" spans="1:13" ht="15.75" hidden="1" x14ac:dyDescent="0.25">
      <c r="A140" s="40"/>
      <c r="B140" s="19" t="s">
        <v>95</v>
      </c>
      <c r="C140" s="20">
        <v>1101.69</v>
      </c>
      <c r="D140" s="26">
        <v>1162.28</v>
      </c>
      <c r="E140" s="23">
        <f t="shared" si="10"/>
        <v>5.499732229574561E-2</v>
      </c>
      <c r="F140" s="20"/>
      <c r="G140" s="23" t="str">
        <f t="shared" si="11"/>
        <v/>
      </c>
      <c r="H140" s="20"/>
      <c r="I140" s="23" t="str">
        <f t="shared" si="12"/>
        <v/>
      </c>
      <c r="J140" s="20"/>
      <c r="K140" s="23" t="str">
        <f t="shared" si="12"/>
        <v/>
      </c>
      <c r="M140" s="49"/>
    </row>
    <row r="141" spans="1:13" ht="15.75" hidden="1" x14ac:dyDescent="0.25">
      <c r="A141" s="40"/>
      <c r="B141" s="19" t="s">
        <v>97</v>
      </c>
      <c r="C141" s="20">
        <v>1530.75</v>
      </c>
      <c r="D141" s="26">
        <v>1614.94</v>
      </c>
      <c r="E141" s="23">
        <f t="shared" si="10"/>
        <v>5.4999183406826857E-2</v>
      </c>
      <c r="F141" s="20"/>
      <c r="G141" s="23" t="str">
        <f t="shared" si="11"/>
        <v/>
      </c>
      <c r="H141" s="20"/>
      <c r="I141" s="23" t="str">
        <f t="shared" si="12"/>
        <v/>
      </c>
      <c r="J141" s="20"/>
      <c r="K141" s="23" t="str">
        <f t="shared" si="12"/>
        <v/>
      </c>
      <c r="M141" s="49"/>
    </row>
    <row r="142" spans="1:13" ht="31.5" hidden="1" x14ac:dyDescent="0.25">
      <c r="A142" s="40"/>
      <c r="B142" s="19" t="s">
        <v>98</v>
      </c>
      <c r="C142" s="20">
        <v>1466.1</v>
      </c>
      <c r="D142" s="26">
        <v>1666.665</v>
      </c>
      <c r="E142" s="23">
        <f t="shared" si="10"/>
        <v>0.13680171884591785</v>
      </c>
      <c r="F142" s="20"/>
      <c r="G142" s="23" t="str">
        <f t="shared" si="11"/>
        <v/>
      </c>
      <c r="H142" s="20"/>
      <c r="I142" s="23" t="str">
        <f t="shared" si="12"/>
        <v/>
      </c>
      <c r="J142" s="20"/>
      <c r="K142" s="23" t="str">
        <f t="shared" si="12"/>
        <v/>
      </c>
      <c r="M142" s="49"/>
    </row>
    <row r="143" spans="1:13" ht="33" hidden="1" x14ac:dyDescent="0.25">
      <c r="B143" s="46" t="s">
        <v>99</v>
      </c>
      <c r="C143"/>
      <c r="D143"/>
      <c r="E143" s="23" t="str">
        <f t="shared" si="10"/>
        <v/>
      </c>
      <c r="F143"/>
      <c r="G143" s="23" t="str">
        <f t="shared" si="11"/>
        <v/>
      </c>
      <c r="H143"/>
      <c r="I143" s="23" t="str">
        <f t="shared" si="12"/>
        <v/>
      </c>
      <c r="J143"/>
      <c r="K143" s="23" t="str">
        <f t="shared" si="12"/>
        <v/>
      </c>
      <c r="M143" s="49"/>
    </row>
    <row r="144" spans="1:13" ht="31.5" hidden="1" x14ac:dyDescent="0.25">
      <c r="A144" s="40"/>
      <c r="B144" s="19" t="s">
        <v>100</v>
      </c>
      <c r="C144" s="20">
        <v>200</v>
      </c>
      <c r="D144" s="26">
        <f t="shared" ref="D144:D150" si="13">ROUND(C144*1.055,2)</f>
        <v>211</v>
      </c>
      <c r="E144" s="23">
        <f t="shared" si="10"/>
        <v>5.4999999999999938E-2</v>
      </c>
      <c r="F144" s="20"/>
      <c r="G144" s="23" t="str">
        <f t="shared" si="11"/>
        <v/>
      </c>
      <c r="H144" s="20"/>
      <c r="I144" s="23" t="str">
        <f t="shared" si="12"/>
        <v/>
      </c>
      <c r="J144" s="20"/>
      <c r="K144" s="23" t="str">
        <f t="shared" si="12"/>
        <v/>
      </c>
      <c r="M144" s="49"/>
    </row>
    <row r="145" spans="1:13" ht="31.5" hidden="1" x14ac:dyDescent="0.25">
      <c r="A145" s="40"/>
      <c r="B145" s="19" t="s">
        <v>160</v>
      </c>
      <c r="C145" s="20">
        <v>600</v>
      </c>
      <c r="D145" s="26">
        <f t="shared" si="13"/>
        <v>633</v>
      </c>
      <c r="E145" s="23">
        <f t="shared" si="10"/>
        <v>5.4999999999999938E-2</v>
      </c>
      <c r="F145" s="20"/>
      <c r="G145" s="23" t="str">
        <f t="shared" si="11"/>
        <v/>
      </c>
      <c r="H145" s="20"/>
      <c r="I145" s="23" t="str">
        <f t="shared" si="12"/>
        <v/>
      </c>
      <c r="J145" s="20"/>
      <c r="K145" s="23" t="str">
        <f t="shared" si="12"/>
        <v/>
      </c>
      <c r="M145" s="49"/>
    </row>
    <row r="146" spans="1:13" ht="31.5" hidden="1" x14ac:dyDescent="0.25">
      <c r="A146" s="40"/>
      <c r="B146" s="19" t="s">
        <v>181</v>
      </c>
      <c r="C146" s="20">
        <v>2041.67</v>
      </c>
      <c r="D146" s="26">
        <f t="shared" si="13"/>
        <v>2153.96</v>
      </c>
      <c r="E146" s="23">
        <f t="shared" si="10"/>
        <v>5.4999093879030347E-2</v>
      </c>
      <c r="F146" s="20"/>
      <c r="G146" s="23" t="str">
        <f t="shared" si="11"/>
        <v/>
      </c>
      <c r="H146" s="20"/>
      <c r="I146" s="23" t="str">
        <f t="shared" si="12"/>
        <v/>
      </c>
      <c r="J146" s="20"/>
      <c r="K146" s="23" t="str">
        <f t="shared" si="12"/>
        <v/>
      </c>
      <c r="M146" s="49"/>
    </row>
    <row r="147" spans="1:13" ht="31.5" hidden="1" x14ac:dyDescent="0.25">
      <c r="A147" s="40"/>
      <c r="B147" s="19" t="s">
        <v>156</v>
      </c>
      <c r="C147" s="20">
        <v>10000</v>
      </c>
      <c r="D147" s="26">
        <f t="shared" si="13"/>
        <v>10550</v>
      </c>
      <c r="E147" s="23">
        <f t="shared" si="10"/>
        <v>5.4999999999999938E-2</v>
      </c>
      <c r="F147" s="20"/>
      <c r="G147" s="23" t="str">
        <f t="shared" si="11"/>
        <v/>
      </c>
      <c r="H147" s="20"/>
      <c r="I147" s="23" t="str">
        <f t="shared" si="12"/>
        <v/>
      </c>
      <c r="J147" s="20"/>
      <c r="K147" s="23" t="str">
        <f t="shared" si="12"/>
        <v/>
      </c>
      <c r="M147" s="49"/>
    </row>
    <row r="148" spans="1:13" ht="15.75" hidden="1" x14ac:dyDescent="0.25">
      <c r="A148" s="40"/>
      <c r="B148" s="19" t="s">
        <v>157</v>
      </c>
      <c r="C148" s="20">
        <v>12000</v>
      </c>
      <c r="D148" s="26">
        <f t="shared" si="13"/>
        <v>12660</v>
      </c>
      <c r="E148" s="23">
        <f t="shared" si="10"/>
        <v>5.4999999999999938E-2</v>
      </c>
      <c r="F148" s="20"/>
      <c r="G148" s="23" t="str">
        <f t="shared" si="11"/>
        <v/>
      </c>
      <c r="H148" s="20"/>
      <c r="I148" s="23" t="str">
        <f t="shared" si="12"/>
        <v/>
      </c>
      <c r="J148" s="20"/>
      <c r="K148" s="23" t="str">
        <f t="shared" si="12"/>
        <v/>
      </c>
      <c r="M148" s="49"/>
    </row>
    <row r="149" spans="1:13" ht="15.75" hidden="1" x14ac:dyDescent="0.25">
      <c r="A149" s="40"/>
      <c r="B149" s="19" t="s">
        <v>158</v>
      </c>
      <c r="C149" s="20">
        <v>14000</v>
      </c>
      <c r="D149" s="26">
        <f t="shared" si="13"/>
        <v>14770</v>
      </c>
      <c r="E149" s="23">
        <f t="shared" si="10"/>
        <v>5.4999999999999938E-2</v>
      </c>
      <c r="F149" s="20"/>
      <c r="G149" s="23" t="str">
        <f t="shared" si="11"/>
        <v/>
      </c>
      <c r="H149" s="20"/>
      <c r="I149" s="23" t="str">
        <f t="shared" si="12"/>
        <v/>
      </c>
      <c r="J149" s="20"/>
      <c r="K149" s="23" t="str">
        <f t="shared" si="12"/>
        <v/>
      </c>
      <c r="M149" s="49"/>
    </row>
    <row r="150" spans="1:13" ht="31.5" hidden="1" x14ac:dyDescent="0.25">
      <c r="A150" s="40"/>
      <c r="B150" s="19" t="s">
        <v>159</v>
      </c>
      <c r="C150" s="20">
        <v>16000</v>
      </c>
      <c r="D150" s="26">
        <f t="shared" si="13"/>
        <v>16880</v>
      </c>
      <c r="E150" s="23">
        <f t="shared" si="10"/>
        <v>5.4999999999999938E-2</v>
      </c>
      <c r="F150" s="20"/>
      <c r="G150" s="23" t="str">
        <f t="shared" si="11"/>
        <v/>
      </c>
      <c r="H150" s="20"/>
      <c r="I150" s="23" t="str">
        <f t="shared" si="12"/>
        <v/>
      </c>
      <c r="J150" s="20"/>
      <c r="K150" s="23" t="str">
        <f t="shared" si="12"/>
        <v/>
      </c>
      <c r="M150" s="49"/>
    </row>
    <row r="151" spans="1:13" ht="16.5" hidden="1" x14ac:dyDescent="0.25">
      <c r="B151" s="46" t="s">
        <v>103</v>
      </c>
      <c r="C151"/>
      <c r="D151"/>
      <c r="E151" s="23" t="str">
        <f t="shared" si="10"/>
        <v/>
      </c>
      <c r="F151"/>
      <c r="G151" s="23" t="str">
        <f t="shared" si="11"/>
        <v/>
      </c>
      <c r="H151"/>
      <c r="I151" s="23" t="str">
        <f t="shared" si="12"/>
        <v/>
      </c>
      <c r="J151"/>
      <c r="K151" s="23" t="str">
        <f t="shared" si="12"/>
        <v/>
      </c>
      <c r="M151" s="49"/>
    </row>
    <row r="152" spans="1:13" ht="15.75" hidden="1" x14ac:dyDescent="0.25">
      <c r="A152" s="40"/>
      <c r="B152" s="19" t="s">
        <v>104</v>
      </c>
      <c r="C152" s="20">
        <v>4491.53</v>
      </c>
      <c r="D152" s="26">
        <f>ROUND(C152*1.055,2)</f>
        <v>4738.5600000000004</v>
      </c>
      <c r="E152" s="23">
        <f t="shared" si="10"/>
        <v>5.4999076038677375E-2</v>
      </c>
      <c r="F152" s="20">
        <v>4627.5</v>
      </c>
      <c r="G152" s="23">
        <f t="shared" si="11"/>
        <v>2.4000000000000021E-2</v>
      </c>
      <c r="H152" s="20"/>
      <c r="I152" s="23" t="str">
        <f t="shared" si="12"/>
        <v/>
      </c>
      <c r="J152" s="20"/>
      <c r="K152" s="23" t="str">
        <f t="shared" si="12"/>
        <v/>
      </c>
      <c r="M152" s="49"/>
    </row>
    <row r="153" spans="1:13" ht="47.25" hidden="1" x14ac:dyDescent="0.25">
      <c r="A153" s="40"/>
      <c r="B153" s="19" t="s">
        <v>179</v>
      </c>
      <c r="C153" s="20">
        <v>1250</v>
      </c>
      <c r="D153" s="26">
        <f>ROUND(C153*1.055,2)</f>
        <v>1318.75</v>
      </c>
      <c r="E153" s="23">
        <f t="shared" si="10"/>
        <v>5.4999999999999938E-2</v>
      </c>
      <c r="F153" s="20"/>
      <c r="G153" s="23" t="str">
        <f t="shared" si="11"/>
        <v/>
      </c>
      <c r="H153" s="20"/>
      <c r="I153" s="23" t="str">
        <f t="shared" si="12"/>
        <v/>
      </c>
      <c r="J153" s="20"/>
      <c r="K153" s="23" t="str">
        <f t="shared" si="12"/>
        <v/>
      </c>
      <c r="M153" s="49"/>
    </row>
    <row r="154" spans="1:13" ht="47.25" hidden="1" x14ac:dyDescent="0.25">
      <c r="A154" s="40"/>
      <c r="B154" s="19" t="s">
        <v>180</v>
      </c>
      <c r="C154" s="20">
        <v>625</v>
      </c>
      <c r="D154" s="26">
        <f>ROUND(C154*1.055,2)</f>
        <v>659.38</v>
      </c>
      <c r="E154" s="23">
        <f t="shared" si="10"/>
        <v>5.5007999999999946E-2</v>
      </c>
      <c r="F154" s="20"/>
      <c r="G154" s="23" t="str">
        <f t="shared" si="11"/>
        <v/>
      </c>
      <c r="H154" s="20"/>
      <c r="I154" s="23" t="str">
        <f t="shared" si="12"/>
        <v/>
      </c>
      <c r="J154" s="20"/>
      <c r="K154" s="23" t="str">
        <f t="shared" si="12"/>
        <v/>
      </c>
      <c r="M154" s="49"/>
    </row>
    <row r="155" spans="1:13" ht="16.5" hidden="1" x14ac:dyDescent="0.25">
      <c r="B155" s="46" t="s">
        <v>105</v>
      </c>
      <c r="C155"/>
      <c r="D155"/>
      <c r="E155" s="23" t="str">
        <f t="shared" si="10"/>
        <v/>
      </c>
      <c r="F155"/>
      <c r="G155" s="23" t="str">
        <f t="shared" si="11"/>
        <v/>
      </c>
      <c r="H155"/>
      <c r="I155" s="23" t="str">
        <f t="shared" si="12"/>
        <v/>
      </c>
      <c r="J155"/>
      <c r="K155" s="23" t="str">
        <f t="shared" si="12"/>
        <v/>
      </c>
      <c r="M155" s="49"/>
    </row>
    <row r="156" spans="1:13" ht="15.75" hidden="1" x14ac:dyDescent="0.25">
      <c r="A156" s="40"/>
      <c r="B156" s="19" t="s">
        <v>106</v>
      </c>
      <c r="C156" s="20">
        <v>3026.35</v>
      </c>
      <c r="D156" s="26">
        <f>ROUND(C156*1.055,2)</f>
        <v>3192.8</v>
      </c>
      <c r="E156" s="23">
        <f t="shared" si="10"/>
        <v>5.5000247823285608E-2</v>
      </c>
      <c r="F156" s="20"/>
      <c r="G156" s="23" t="str">
        <f t="shared" si="11"/>
        <v/>
      </c>
      <c r="H156" s="20"/>
      <c r="I156" s="23" t="str">
        <f t="shared" si="12"/>
        <v/>
      </c>
      <c r="J156" s="20"/>
      <c r="K156" s="23" t="str">
        <f t="shared" si="12"/>
        <v/>
      </c>
      <c r="M156" s="49"/>
    </row>
    <row r="157" spans="1:13" ht="15.75" hidden="1" x14ac:dyDescent="0.25">
      <c r="A157" s="40"/>
      <c r="B157" s="19" t="s">
        <v>107</v>
      </c>
      <c r="C157" s="20">
        <v>3978.62</v>
      </c>
      <c r="D157" s="26">
        <f t="shared" ref="D157:D164" si="14">ROUND(C157*1.055,2)</f>
        <v>4197.4399999999996</v>
      </c>
      <c r="E157" s="23">
        <f t="shared" si="10"/>
        <v>5.4998969491934391E-2</v>
      </c>
      <c r="F157" s="20">
        <f>373.12*60</f>
        <v>22387.200000000001</v>
      </c>
      <c r="G157" s="23">
        <f t="shared" si="11"/>
        <v>-0.81250714694110926</v>
      </c>
      <c r="H157" s="20"/>
      <c r="I157" s="23" t="str">
        <f t="shared" si="12"/>
        <v/>
      </c>
      <c r="J157" s="20"/>
      <c r="K157" s="23" t="str">
        <f t="shared" si="12"/>
        <v/>
      </c>
      <c r="M157" s="49"/>
    </row>
    <row r="158" spans="1:13" ht="15.75" hidden="1" x14ac:dyDescent="0.25">
      <c r="A158" s="40"/>
      <c r="B158" s="19" t="s">
        <v>108</v>
      </c>
      <c r="C158" s="20">
        <v>2964.52</v>
      </c>
      <c r="D158" s="26">
        <f t="shared" si="14"/>
        <v>3127.57</v>
      </c>
      <c r="E158" s="23">
        <f t="shared" si="10"/>
        <v>5.50004722518318E-2</v>
      </c>
      <c r="F158" s="20"/>
      <c r="G158" s="23" t="str">
        <f t="shared" si="11"/>
        <v/>
      </c>
      <c r="H158" s="20"/>
      <c r="I158" s="23" t="str">
        <f t="shared" si="12"/>
        <v/>
      </c>
      <c r="J158" s="20"/>
      <c r="K158" s="23" t="str">
        <f t="shared" si="12"/>
        <v/>
      </c>
      <c r="M158" s="49"/>
    </row>
    <row r="159" spans="1:13" ht="15.75" hidden="1" x14ac:dyDescent="0.25">
      <c r="A159" s="40"/>
      <c r="B159" s="19" t="s">
        <v>109</v>
      </c>
      <c r="C159" s="20">
        <v>1394</v>
      </c>
      <c r="D159" s="26">
        <f t="shared" si="14"/>
        <v>1470.67</v>
      </c>
      <c r="E159" s="23">
        <f t="shared" si="10"/>
        <v>5.500000000000016E-2</v>
      </c>
      <c r="F159" s="20"/>
      <c r="G159" s="23" t="str">
        <f t="shared" si="11"/>
        <v/>
      </c>
      <c r="H159" s="20"/>
      <c r="I159" s="23" t="str">
        <f t="shared" si="12"/>
        <v/>
      </c>
      <c r="J159" s="20"/>
      <c r="K159" s="23" t="str">
        <f t="shared" si="12"/>
        <v/>
      </c>
      <c r="M159" s="49"/>
    </row>
    <row r="160" spans="1:13" ht="15.75" hidden="1" x14ac:dyDescent="0.25">
      <c r="A160" s="40"/>
      <c r="B160" s="19" t="s">
        <v>110</v>
      </c>
      <c r="C160" s="20">
        <v>1324</v>
      </c>
      <c r="D160" s="26">
        <f t="shared" si="14"/>
        <v>1396.82</v>
      </c>
      <c r="E160" s="23">
        <f t="shared" si="10"/>
        <v>5.4999999999999938E-2</v>
      </c>
      <c r="F160" s="20"/>
      <c r="G160" s="23" t="str">
        <f t="shared" si="11"/>
        <v/>
      </c>
      <c r="H160" s="20"/>
      <c r="I160" s="23" t="str">
        <f t="shared" si="12"/>
        <v/>
      </c>
      <c r="J160" s="20"/>
      <c r="K160" s="23" t="str">
        <f t="shared" si="12"/>
        <v/>
      </c>
      <c r="M160" s="49"/>
    </row>
    <row r="161" spans="1:13" ht="15.75" hidden="1" x14ac:dyDescent="0.25">
      <c r="A161" s="40"/>
      <c r="B161" s="19" t="s">
        <v>111</v>
      </c>
      <c r="C161" s="20">
        <v>5394.56</v>
      </c>
      <c r="D161" s="26">
        <f t="shared" si="14"/>
        <v>5691.26</v>
      </c>
      <c r="E161" s="23">
        <f t="shared" si="10"/>
        <v>5.4999851702455693E-2</v>
      </c>
      <c r="F161" s="20"/>
      <c r="G161" s="23" t="str">
        <f t="shared" si="11"/>
        <v/>
      </c>
      <c r="H161" s="20"/>
      <c r="I161" s="23" t="str">
        <f t="shared" si="12"/>
        <v/>
      </c>
      <c r="J161" s="20"/>
      <c r="K161" s="23" t="str">
        <f t="shared" si="12"/>
        <v/>
      </c>
      <c r="M161" s="49"/>
    </row>
    <row r="162" spans="1:13" ht="15.75" hidden="1" x14ac:dyDescent="0.25">
      <c r="A162" s="40"/>
      <c r="B162" s="19" t="s">
        <v>112</v>
      </c>
      <c r="C162" s="20">
        <v>4970.33</v>
      </c>
      <c r="D162" s="26">
        <f t="shared" si="14"/>
        <v>5243.7</v>
      </c>
      <c r="E162" s="23">
        <f t="shared" si="10"/>
        <v>5.5000372208686255E-2</v>
      </c>
      <c r="F162" s="20"/>
      <c r="G162" s="23" t="str">
        <f t="shared" si="11"/>
        <v/>
      </c>
      <c r="H162" s="20"/>
      <c r="I162" s="23" t="str">
        <f t="shared" si="12"/>
        <v/>
      </c>
      <c r="J162" s="20"/>
      <c r="K162" s="23" t="str">
        <f t="shared" si="12"/>
        <v/>
      </c>
      <c r="M162" s="49"/>
    </row>
    <row r="163" spans="1:13" ht="15.75" hidden="1" x14ac:dyDescent="0.25">
      <c r="A163" s="40"/>
      <c r="B163" s="19" t="s">
        <v>113</v>
      </c>
      <c r="C163" s="20">
        <v>4850.6099999999997</v>
      </c>
      <c r="D163" s="26">
        <f t="shared" si="14"/>
        <v>5117.3900000000003</v>
      </c>
      <c r="E163" s="23">
        <f t="shared" si="10"/>
        <v>5.4999268133286483E-2</v>
      </c>
      <c r="F163" s="20"/>
      <c r="G163" s="23" t="str">
        <f t="shared" si="11"/>
        <v/>
      </c>
      <c r="H163" s="20"/>
      <c r="I163" s="23" t="str">
        <f t="shared" si="12"/>
        <v/>
      </c>
      <c r="J163" s="20"/>
      <c r="K163" s="23" t="str">
        <f t="shared" si="12"/>
        <v/>
      </c>
      <c r="M163" s="49"/>
    </row>
    <row r="164" spans="1:13" ht="15.75" hidden="1" x14ac:dyDescent="0.25">
      <c r="A164" s="40"/>
      <c r="B164" s="19" t="s">
        <v>114</v>
      </c>
      <c r="C164" s="20">
        <v>1315.25</v>
      </c>
      <c r="D164" s="26">
        <f t="shared" si="14"/>
        <v>1387.59</v>
      </c>
      <c r="E164" s="23">
        <f t="shared" si="10"/>
        <v>5.5000950389659797E-2</v>
      </c>
      <c r="F164" s="20"/>
      <c r="G164" s="23" t="str">
        <f t="shared" si="11"/>
        <v/>
      </c>
      <c r="H164" s="20"/>
      <c r="I164" s="23" t="str">
        <f t="shared" si="12"/>
        <v/>
      </c>
      <c r="J164" s="20"/>
      <c r="K164" s="23" t="str">
        <f t="shared" si="12"/>
        <v/>
      </c>
      <c r="M164" s="49"/>
    </row>
    <row r="165" spans="1:13" ht="16.5" hidden="1" x14ac:dyDescent="0.25">
      <c r="B165" s="46" t="s">
        <v>115</v>
      </c>
      <c r="C165"/>
      <c r="D165"/>
      <c r="E165" s="23" t="str">
        <f t="shared" si="10"/>
        <v/>
      </c>
      <c r="F165"/>
      <c r="G165" s="23" t="str">
        <f t="shared" si="11"/>
        <v/>
      </c>
      <c r="H165"/>
      <c r="I165" s="23" t="str">
        <f t="shared" si="12"/>
        <v/>
      </c>
      <c r="J165"/>
      <c r="K165" s="23" t="str">
        <f t="shared" si="12"/>
        <v/>
      </c>
      <c r="M165" s="49"/>
    </row>
    <row r="166" spans="1:13" ht="15.75" hidden="1" x14ac:dyDescent="0.25">
      <c r="A166" s="40"/>
      <c r="B166" s="19" t="s">
        <v>116</v>
      </c>
      <c r="C166" s="20">
        <v>2358.48</v>
      </c>
      <c r="D166" s="26">
        <f t="shared" ref="D166:D199" si="15">ROUND(C166*1.055,2)</f>
        <v>2488.1999999999998</v>
      </c>
      <c r="E166" s="23">
        <f t="shared" si="10"/>
        <v>5.5001526406838197E-2</v>
      </c>
      <c r="F166" s="20"/>
      <c r="G166" s="23" t="str">
        <f t="shared" si="11"/>
        <v/>
      </c>
      <c r="H166" s="20"/>
      <c r="I166" s="23" t="str">
        <f t="shared" si="12"/>
        <v/>
      </c>
      <c r="J166" s="20"/>
      <c r="K166" s="23" t="str">
        <f t="shared" si="12"/>
        <v/>
      </c>
      <c r="M166" s="49"/>
    </row>
    <row r="167" spans="1:13" ht="15.75" hidden="1" x14ac:dyDescent="0.25">
      <c r="A167" s="40"/>
      <c r="B167" s="19" t="s">
        <v>117</v>
      </c>
      <c r="C167" s="20">
        <v>1939.36</v>
      </c>
      <c r="D167" s="26">
        <f t="shared" si="15"/>
        <v>2046.02</v>
      </c>
      <c r="E167" s="23">
        <f t="shared" si="10"/>
        <v>5.499752495668675E-2</v>
      </c>
      <c r="F167" s="20"/>
      <c r="G167" s="23" t="str">
        <f t="shared" si="11"/>
        <v/>
      </c>
      <c r="H167" s="20"/>
      <c r="I167" s="23" t="str">
        <f t="shared" si="12"/>
        <v/>
      </c>
      <c r="J167" s="20"/>
      <c r="K167" s="23" t="str">
        <f t="shared" si="12"/>
        <v/>
      </c>
      <c r="M167" s="49"/>
    </row>
    <row r="168" spans="1:13" ht="15.75" hidden="1" x14ac:dyDescent="0.25">
      <c r="A168" s="40"/>
      <c r="B168" s="19" t="s">
        <v>118</v>
      </c>
      <c r="C168" s="20">
        <v>948.33</v>
      </c>
      <c r="D168" s="26">
        <f t="shared" si="15"/>
        <v>1000.49</v>
      </c>
      <c r="E168" s="23">
        <f t="shared" si="10"/>
        <v>5.5001950797717969E-2</v>
      </c>
      <c r="F168" s="20"/>
      <c r="G168" s="23" t="str">
        <f t="shared" si="11"/>
        <v/>
      </c>
      <c r="H168" s="20"/>
      <c r="I168" s="23" t="str">
        <f t="shared" si="12"/>
        <v/>
      </c>
      <c r="J168" s="20"/>
      <c r="K168" s="23" t="str">
        <f t="shared" si="12"/>
        <v/>
      </c>
      <c r="M168" s="49"/>
    </row>
    <row r="169" spans="1:13" ht="15.75" hidden="1" x14ac:dyDescent="0.25">
      <c r="A169" s="40"/>
      <c r="B169" s="19" t="s">
        <v>119</v>
      </c>
      <c r="C169" s="20">
        <v>1820</v>
      </c>
      <c r="D169" s="26">
        <f t="shared" si="15"/>
        <v>1920.1</v>
      </c>
      <c r="E169" s="23">
        <f t="shared" si="10"/>
        <v>5.4999999999999938E-2</v>
      </c>
      <c r="F169" s="20"/>
      <c r="G169" s="23" t="str">
        <f t="shared" si="11"/>
        <v/>
      </c>
      <c r="H169" s="20"/>
      <c r="I169" s="23" t="str">
        <f t="shared" si="12"/>
        <v/>
      </c>
      <c r="J169" s="20"/>
      <c r="K169" s="23" t="str">
        <f t="shared" si="12"/>
        <v/>
      </c>
      <c r="M169" s="49"/>
    </row>
    <row r="170" spans="1:13" ht="15.75" hidden="1" x14ac:dyDescent="0.25">
      <c r="A170" s="40"/>
      <c r="B170" s="19" t="s">
        <v>120</v>
      </c>
      <c r="C170" s="20">
        <v>2660</v>
      </c>
      <c r="D170" s="26">
        <f t="shared" si="15"/>
        <v>2806.3</v>
      </c>
      <c r="E170" s="23">
        <f t="shared" si="10"/>
        <v>5.500000000000016E-2</v>
      </c>
      <c r="F170" s="20"/>
      <c r="G170" s="23" t="str">
        <f t="shared" si="11"/>
        <v/>
      </c>
      <c r="H170" s="20"/>
      <c r="I170" s="23" t="str">
        <f t="shared" si="12"/>
        <v/>
      </c>
      <c r="J170" s="20"/>
      <c r="K170" s="23" t="str">
        <f t="shared" si="12"/>
        <v/>
      </c>
      <c r="M170" s="49"/>
    </row>
    <row r="171" spans="1:13" ht="15.75" hidden="1" x14ac:dyDescent="0.25">
      <c r="A171" s="40"/>
      <c r="B171" s="19" t="s">
        <v>121</v>
      </c>
      <c r="C171" s="20">
        <v>1393.76</v>
      </c>
      <c r="D171" s="26">
        <f t="shared" si="15"/>
        <v>1470.42</v>
      </c>
      <c r="E171" s="23">
        <f t="shared" si="10"/>
        <v>5.500229594765238E-2</v>
      </c>
      <c r="F171" s="20"/>
      <c r="G171" s="23" t="str">
        <f t="shared" si="11"/>
        <v/>
      </c>
      <c r="H171" s="20"/>
      <c r="I171" s="23" t="str">
        <f t="shared" si="12"/>
        <v/>
      </c>
      <c r="J171" s="20"/>
      <c r="K171" s="23" t="str">
        <f t="shared" si="12"/>
        <v/>
      </c>
      <c r="M171" s="49"/>
    </row>
    <row r="172" spans="1:13" ht="15.75" hidden="1" x14ac:dyDescent="0.25">
      <c r="A172" s="40"/>
      <c r="B172" s="19" t="s">
        <v>122</v>
      </c>
      <c r="C172" s="20">
        <v>2370</v>
      </c>
      <c r="D172" s="26">
        <f t="shared" si="15"/>
        <v>2500.35</v>
      </c>
      <c r="E172" s="23">
        <f t="shared" si="10"/>
        <v>5.4999999999999938E-2</v>
      </c>
      <c r="F172" s="20"/>
      <c r="G172" s="23" t="str">
        <f t="shared" si="11"/>
        <v/>
      </c>
      <c r="H172" s="20"/>
      <c r="I172" s="23" t="str">
        <f t="shared" si="12"/>
        <v/>
      </c>
      <c r="J172" s="20"/>
      <c r="K172" s="23" t="str">
        <f t="shared" si="12"/>
        <v/>
      </c>
      <c r="M172" s="49"/>
    </row>
    <row r="173" spans="1:13" ht="15.75" hidden="1" x14ac:dyDescent="0.25">
      <c r="A173" s="40"/>
      <c r="B173" s="19" t="s">
        <v>123</v>
      </c>
      <c r="C173" s="20">
        <v>1036.68</v>
      </c>
      <c r="D173" s="26">
        <f t="shared" si="15"/>
        <v>1093.7</v>
      </c>
      <c r="E173" s="23">
        <f t="shared" si="10"/>
        <v>5.5002508006327888E-2</v>
      </c>
      <c r="F173" s="20"/>
      <c r="G173" s="23" t="str">
        <f t="shared" si="11"/>
        <v/>
      </c>
      <c r="H173" s="20"/>
      <c r="I173" s="23" t="str">
        <f t="shared" si="12"/>
        <v/>
      </c>
      <c r="J173" s="20"/>
      <c r="K173" s="23" t="str">
        <f t="shared" si="12"/>
        <v/>
      </c>
      <c r="M173" s="49"/>
    </row>
    <row r="174" spans="1:13" ht="15.75" hidden="1" x14ac:dyDescent="0.25">
      <c r="A174" s="40"/>
      <c r="B174" s="19" t="s">
        <v>124</v>
      </c>
      <c r="C174" s="20">
        <v>4856.26</v>
      </c>
      <c r="D174" s="26">
        <f t="shared" si="15"/>
        <v>5123.3500000000004</v>
      </c>
      <c r="E174" s="23">
        <f t="shared" si="10"/>
        <v>5.4999114544937999E-2</v>
      </c>
      <c r="F174" s="20"/>
      <c r="G174" s="23" t="str">
        <f t="shared" si="11"/>
        <v/>
      </c>
      <c r="H174" s="20"/>
      <c r="I174" s="23" t="str">
        <f t="shared" si="12"/>
        <v/>
      </c>
      <c r="J174" s="20"/>
      <c r="K174" s="23" t="str">
        <f t="shared" si="12"/>
        <v/>
      </c>
      <c r="M174" s="49"/>
    </row>
    <row r="175" spans="1:13" ht="15.75" hidden="1" x14ac:dyDescent="0.25">
      <c r="A175" s="40"/>
      <c r="B175" s="19" t="s">
        <v>125</v>
      </c>
      <c r="C175" s="20">
        <v>1190</v>
      </c>
      <c r="D175" s="26">
        <f t="shared" si="15"/>
        <v>1255.45</v>
      </c>
      <c r="E175" s="23">
        <f t="shared" si="10"/>
        <v>5.4999999999999938E-2</v>
      </c>
      <c r="F175" s="20"/>
      <c r="G175" s="23" t="str">
        <f t="shared" si="11"/>
        <v/>
      </c>
      <c r="H175" s="20"/>
      <c r="I175" s="23" t="str">
        <f t="shared" si="12"/>
        <v/>
      </c>
      <c r="J175" s="20"/>
      <c r="K175" s="23" t="str">
        <f t="shared" si="12"/>
        <v/>
      </c>
      <c r="M175" s="49"/>
    </row>
    <row r="176" spans="1:13" ht="15.75" hidden="1" x14ac:dyDescent="0.25">
      <c r="A176" s="40"/>
      <c r="B176" s="19" t="s">
        <v>126</v>
      </c>
      <c r="C176" s="20">
        <v>649.91999999999996</v>
      </c>
      <c r="D176" s="26">
        <f t="shared" si="15"/>
        <v>685.67</v>
      </c>
      <c r="E176" s="23">
        <f t="shared" si="10"/>
        <v>5.5006770064007782E-2</v>
      </c>
      <c r="F176" s="20"/>
      <c r="G176" s="23" t="str">
        <f t="shared" si="11"/>
        <v/>
      </c>
      <c r="H176" s="20"/>
      <c r="I176" s="23" t="str">
        <f t="shared" si="12"/>
        <v/>
      </c>
      <c r="J176" s="20"/>
      <c r="K176" s="23" t="str">
        <f t="shared" si="12"/>
        <v/>
      </c>
      <c r="M176" s="49"/>
    </row>
    <row r="177" spans="1:13" ht="15.75" hidden="1" x14ac:dyDescent="0.25">
      <c r="A177" s="40"/>
      <c r="B177" s="19" t="s">
        <v>127</v>
      </c>
      <c r="C177" s="20">
        <v>6000</v>
      </c>
      <c r="D177" s="26">
        <f t="shared" si="15"/>
        <v>6330</v>
      </c>
      <c r="E177" s="23">
        <f t="shared" si="10"/>
        <v>5.4999999999999938E-2</v>
      </c>
      <c r="F177" s="20"/>
      <c r="G177" s="23" t="str">
        <f t="shared" si="11"/>
        <v/>
      </c>
      <c r="H177" s="20"/>
      <c r="I177" s="23" t="str">
        <f t="shared" si="12"/>
        <v/>
      </c>
      <c r="J177" s="20"/>
      <c r="K177" s="23" t="str">
        <f t="shared" si="12"/>
        <v/>
      </c>
      <c r="M177" s="49"/>
    </row>
    <row r="178" spans="1:13" ht="15.75" hidden="1" x14ac:dyDescent="0.25">
      <c r="A178" s="40"/>
      <c r="B178" s="19" t="s">
        <v>128</v>
      </c>
      <c r="C178" s="20">
        <v>7300</v>
      </c>
      <c r="D178" s="26">
        <f t="shared" si="15"/>
        <v>7701.5</v>
      </c>
      <c r="E178" s="23">
        <f t="shared" si="10"/>
        <v>5.4999999999999938E-2</v>
      </c>
      <c r="F178" s="20"/>
      <c r="G178" s="23" t="str">
        <f t="shared" si="11"/>
        <v/>
      </c>
      <c r="H178" s="20"/>
      <c r="I178" s="23" t="str">
        <f t="shared" si="12"/>
        <v/>
      </c>
      <c r="J178" s="20"/>
      <c r="K178" s="23" t="str">
        <f t="shared" si="12"/>
        <v/>
      </c>
      <c r="M178" s="49"/>
    </row>
    <row r="179" spans="1:13" ht="15.75" hidden="1" x14ac:dyDescent="0.25">
      <c r="A179" s="40"/>
      <c r="B179" s="19" t="s">
        <v>129</v>
      </c>
      <c r="C179" s="20">
        <v>7300</v>
      </c>
      <c r="D179" s="26">
        <f t="shared" si="15"/>
        <v>7701.5</v>
      </c>
      <c r="E179" s="23">
        <f t="shared" si="10"/>
        <v>5.4999999999999938E-2</v>
      </c>
      <c r="F179" s="20"/>
      <c r="G179" s="23" t="str">
        <f t="shared" si="11"/>
        <v/>
      </c>
      <c r="H179" s="20"/>
      <c r="I179" s="23" t="str">
        <f t="shared" si="12"/>
        <v/>
      </c>
      <c r="J179" s="20"/>
      <c r="K179" s="23" t="str">
        <f t="shared" si="12"/>
        <v/>
      </c>
      <c r="M179" s="49"/>
    </row>
    <row r="180" spans="1:13" ht="15.75" hidden="1" x14ac:dyDescent="0.25">
      <c r="A180" s="40"/>
      <c r="B180" s="19" t="s">
        <v>130</v>
      </c>
      <c r="C180" s="20">
        <v>2485</v>
      </c>
      <c r="D180" s="26">
        <f t="shared" si="15"/>
        <v>2621.68</v>
      </c>
      <c r="E180" s="23">
        <f t="shared" si="10"/>
        <v>5.5002012072434603E-2</v>
      </c>
      <c r="F180" s="20"/>
      <c r="G180" s="23" t="str">
        <f t="shared" si="11"/>
        <v/>
      </c>
      <c r="H180" s="20"/>
      <c r="I180" s="23" t="str">
        <f t="shared" si="12"/>
        <v/>
      </c>
      <c r="J180" s="20"/>
      <c r="K180" s="23" t="str">
        <f t="shared" si="12"/>
        <v/>
      </c>
      <c r="M180" s="49"/>
    </row>
    <row r="181" spans="1:13" ht="15.75" hidden="1" x14ac:dyDescent="0.25">
      <c r="A181" s="40"/>
      <c r="B181" s="19" t="s">
        <v>131</v>
      </c>
      <c r="C181" s="20">
        <v>3500</v>
      </c>
      <c r="D181" s="26">
        <f t="shared" si="15"/>
        <v>3692.5</v>
      </c>
      <c r="E181" s="23">
        <f t="shared" si="10"/>
        <v>5.4999999999999938E-2</v>
      </c>
      <c r="F181" s="20"/>
      <c r="G181" s="23" t="str">
        <f t="shared" si="11"/>
        <v/>
      </c>
      <c r="H181" s="20"/>
      <c r="I181" s="23" t="str">
        <f t="shared" si="12"/>
        <v/>
      </c>
      <c r="J181" s="20"/>
      <c r="K181" s="23" t="str">
        <f t="shared" si="12"/>
        <v/>
      </c>
      <c r="M181" s="49"/>
    </row>
    <row r="182" spans="1:13" ht="15.75" hidden="1" x14ac:dyDescent="0.25">
      <c r="A182" s="40"/>
      <c r="B182" s="19" t="s">
        <v>132</v>
      </c>
      <c r="C182" s="20">
        <v>1845</v>
      </c>
      <c r="D182" s="26">
        <f t="shared" si="15"/>
        <v>1946.48</v>
      </c>
      <c r="E182" s="23">
        <f t="shared" si="10"/>
        <v>5.5002710027100221E-2</v>
      </c>
      <c r="F182" s="20"/>
      <c r="G182" s="23" t="str">
        <f t="shared" si="11"/>
        <v/>
      </c>
      <c r="H182" s="20"/>
      <c r="I182" s="23" t="str">
        <f t="shared" si="12"/>
        <v/>
      </c>
      <c r="J182" s="20"/>
      <c r="K182" s="23" t="str">
        <f t="shared" si="12"/>
        <v/>
      </c>
      <c r="M182" s="49"/>
    </row>
    <row r="183" spans="1:13" ht="15.75" hidden="1" x14ac:dyDescent="0.25">
      <c r="A183" s="40"/>
      <c r="B183" s="19" t="s">
        <v>133</v>
      </c>
      <c r="C183" s="20">
        <v>1525.42</v>
      </c>
      <c r="D183" s="26">
        <f t="shared" si="15"/>
        <v>1609.32</v>
      </c>
      <c r="E183" s="23">
        <f t="shared" si="10"/>
        <v>5.5001245558600198E-2</v>
      </c>
      <c r="F183" s="20"/>
      <c r="G183" s="23" t="str">
        <f t="shared" si="11"/>
        <v/>
      </c>
      <c r="H183" s="20"/>
      <c r="I183" s="23" t="str">
        <f t="shared" si="12"/>
        <v/>
      </c>
      <c r="J183" s="20"/>
      <c r="K183" s="23" t="str">
        <f t="shared" si="12"/>
        <v/>
      </c>
      <c r="M183" s="49"/>
    </row>
    <row r="184" spans="1:13" ht="15.75" hidden="1" x14ac:dyDescent="0.25">
      <c r="A184" s="40"/>
      <c r="B184" s="19" t="s">
        <v>134</v>
      </c>
      <c r="C184" s="20">
        <v>1269.49</v>
      </c>
      <c r="D184" s="26">
        <v>1271.19</v>
      </c>
      <c r="E184" s="23">
        <f t="shared" si="10"/>
        <v>1.3391204341901553E-3</v>
      </c>
      <c r="F184" s="20"/>
      <c r="G184" s="23" t="str">
        <f t="shared" si="11"/>
        <v/>
      </c>
      <c r="H184" s="20"/>
      <c r="I184" s="23" t="str">
        <f t="shared" si="12"/>
        <v/>
      </c>
      <c r="J184" s="20"/>
      <c r="K184" s="23" t="str">
        <f t="shared" si="12"/>
        <v/>
      </c>
      <c r="M184" s="49"/>
    </row>
    <row r="185" spans="1:13" ht="15.75" hidden="1" x14ac:dyDescent="0.25">
      <c r="A185" s="40"/>
      <c r="B185" s="19" t="s">
        <v>154</v>
      </c>
      <c r="C185" s="20">
        <v>4661.0200000000004</v>
      </c>
      <c r="D185" s="26">
        <f t="shared" si="15"/>
        <v>4917.38</v>
      </c>
      <c r="E185" s="23">
        <f t="shared" si="10"/>
        <v>5.5000836726724955E-2</v>
      </c>
      <c r="F185" s="20"/>
      <c r="G185" s="23" t="str">
        <f t="shared" si="11"/>
        <v/>
      </c>
      <c r="H185" s="20"/>
      <c r="I185" s="23" t="str">
        <f t="shared" si="12"/>
        <v/>
      </c>
      <c r="J185" s="20"/>
      <c r="K185" s="23" t="str">
        <f t="shared" si="12"/>
        <v/>
      </c>
      <c r="M185" s="49"/>
    </row>
    <row r="186" spans="1:13" ht="33" hidden="1" x14ac:dyDescent="0.25">
      <c r="B186" s="46" t="s">
        <v>135</v>
      </c>
      <c r="C186"/>
      <c r="D186"/>
      <c r="E186" s="23" t="str">
        <f t="shared" si="10"/>
        <v/>
      </c>
      <c r="F186"/>
      <c r="G186" s="23" t="str">
        <f t="shared" si="11"/>
        <v/>
      </c>
      <c r="H186"/>
      <c r="I186" s="23" t="str">
        <f t="shared" si="12"/>
        <v/>
      </c>
      <c r="J186"/>
      <c r="K186" s="23" t="str">
        <f t="shared" si="12"/>
        <v/>
      </c>
      <c r="M186" s="49"/>
    </row>
    <row r="187" spans="1:13" ht="15.75" hidden="1" x14ac:dyDescent="0.25">
      <c r="A187" s="40"/>
      <c r="B187" s="19" t="s">
        <v>136</v>
      </c>
      <c r="C187" s="20">
        <v>626.15</v>
      </c>
      <c r="D187" s="26">
        <f t="shared" si="15"/>
        <v>660.59</v>
      </c>
      <c r="E187" s="23">
        <f t="shared" si="10"/>
        <v>5.5002794857462289E-2</v>
      </c>
      <c r="F187" s="20"/>
      <c r="G187" s="23" t="str">
        <f t="shared" si="11"/>
        <v/>
      </c>
      <c r="H187" s="20"/>
      <c r="I187" s="23" t="str">
        <f t="shared" si="12"/>
        <v/>
      </c>
      <c r="J187" s="20"/>
      <c r="K187" s="23" t="str">
        <f t="shared" si="12"/>
        <v/>
      </c>
      <c r="M187" s="49"/>
    </row>
    <row r="188" spans="1:13" ht="15.75" hidden="1" x14ac:dyDescent="0.25">
      <c r="A188" s="40"/>
      <c r="B188" s="19" t="s">
        <v>137</v>
      </c>
      <c r="C188" s="20">
        <v>912.36</v>
      </c>
      <c r="D188" s="26">
        <f t="shared" si="15"/>
        <v>962.54</v>
      </c>
      <c r="E188" s="23">
        <f t="shared" si="10"/>
        <v>5.5000219211714718E-2</v>
      </c>
      <c r="F188" s="20"/>
      <c r="G188" s="23" t="str">
        <f t="shared" si="11"/>
        <v/>
      </c>
      <c r="H188" s="20"/>
      <c r="I188" s="23" t="str">
        <f t="shared" si="12"/>
        <v/>
      </c>
      <c r="J188" s="20"/>
      <c r="K188" s="23" t="str">
        <f t="shared" si="12"/>
        <v/>
      </c>
      <c r="M188" s="49"/>
    </row>
    <row r="189" spans="1:13" ht="15.75" hidden="1" x14ac:dyDescent="0.25">
      <c r="A189" s="40"/>
      <c r="B189" s="19" t="s">
        <v>138</v>
      </c>
      <c r="C189" s="20">
        <v>35</v>
      </c>
      <c r="D189" s="26">
        <f t="shared" si="15"/>
        <v>36.93</v>
      </c>
      <c r="E189" s="23">
        <f t="shared" si="10"/>
        <v>5.514285714285716E-2</v>
      </c>
      <c r="F189" s="20"/>
      <c r="G189" s="23" t="str">
        <f t="shared" si="11"/>
        <v/>
      </c>
      <c r="H189" s="20"/>
      <c r="I189" s="23" t="str">
        <f t="shared" si="12"/>
        <v/>
      </c>
      <c r="J189" s="20"/>
      <c r="K189" s="23" t="str">
        <f t="shared" si="12"/>
        <v/>
      </c>
      <c r="M189" s="49"/>
    </row>
    <row r="190" spans="1:13" ht="15.75" hidden="1" x14ac:dyDescent="0.25">
      <c r="A190" s="40"/>
      <c r="B190" s="19" t="s">
        <v>139</v>
      </c>
      <c r="C190" s="20">
        <v>20</v>
      </c>
      <c r="D190" s="26">
        <f t="shared" si="15"/>
        <v>21.1</v>
      </c>
      <c r="E190" s="23">
        <f t="shared" si="10"/>
        <v>5.500000000000016E-2</v>
      </c>
      <c r="F190" s="20"/>
      <c r="G190" s="23" t="str">
        <f t="shared" si="11"/>
        <v/>
      </c>
      <c r="H190" s="20"/>
      <c r="I190" s="23" t="str">
        <f t="shared" si="12"/>
        <v/>
      </c>
      <c r="J190" s="20"/>
      <c r="K190" s="23" t="str">
        <f t="shared" si="12"/>
        <v/>
      </c>
      <c r="M190" s="49"/>
    </row>
    <row r="191" spans="1:13" ht="15.75" hidden="1" x14ac:dyDescent="0.25">
      <c r="A191" s="40"/>
      <c r="B191" s="19" t="s">
        <v>140</v>
      </c>
      <c r="C191" s="20">
        <v>15</v>
      </c>
      <c r="D191" s="26">
        <f t="shared" si="15"/>
        <v>15.83</v>
      </c>
      <c r="E191" s="23">
        <f t="shared" si="10"/>
        <v>5.5333333333333234E-2</v>
      </c>
      <c r="F191" s="20"/>
      <c r="G191" s="23" t="str">
        <f t="shared" si="11"/>
        <v/>
      </c>
      <c r="H191" s="20"/>
      <c r="I191" s="23" t="str">
        <f t="shared" si="12"/>
        <v/>
      </c>
      <c r="J191" s="20"/>
      <c r="K191" s="23" t="str">
        <f t="shared" si="12"/>
        <v/>
      </c>
      <c r="M191" s="49"/>
    </row>
    <row r="192" spans="1:13" ht="63" hidden="1" x14ac:dyDescent="0.25">
      <c r="A192" s="40"/>
      <c r="B192" s="19" t="s">
        <v>141</v>
      </c>
      <c r="C192" s="20">
        <v>40</v>
      </c>
      <c r="D192" s="26">
        <f t="shared" si="15"/>
        <v>42.2</v>
      </c>
      <c r="E192" s="23">
        <f t="shared" si="10"/>
        <v>5.500000000000016E-2</v>
      </c>
      <c r="F192" s="20"/>
      <c r="G192" s="23" t="str">
        <f t="shared" si="11"/>
        <v/>
      </c>
      <c r="H192" s="20"/>
      <c r="I192" s="23" t="str">
        <f t="shared" si="12"/>
        <v/>
      </c>
      <c r="J192" s="20"/>
      <c r="K192" s="23" t="str">
        <f t="shared" si="12"/>
        <v/>
      </c>
      <c r="M192" s="49"/>
    </row>
    <row r="193" spans="1:13" ht="16.5" hidden="1" x14ac:dyDescent="0.25">
      <c r="B193" s="43" t="s">
        <v>142</v>
      </c>
      <c r="C193"/>
      <c r="D193"/>
      <c r="E193" s="23" t="str">
        <f t="shared" si="10"/>
        <v/>
      </c>
      <c r="F193"/>
      <c r="G193" s="23" t="str">
        <f t="shared" si="11"/>
        <v/>
      </c>
      <c r="H193"/>
      <c r="I193" s="23" t="str">
        <f t="shared" si="12"/>
        <v/>
      </c>
      <c r="J193"/>
      <c r="K193" s="23" t="str">
        <f t="shared" si="12"/>
        <v/>
      </c>
      <c r="M193" s="49"/>
    </row>
    <row r="194" spans="1:13" ht="15.75" hidden="1" x14ac:dyDescent="0.25">
      <c r="A194" s="41"/>
      <c r="B194" s="11" t="s">
        <v>143</v>
      </c>
      <c r="C194" s="12">
        <v>50</v>
      </c>
      <c r="D194" s="28">
        <f t="shared" si="15"/>
        <v>52.75</v>
      </c>
      <c r="E194" s="23">
        <f t="shared" si="10"/>
        <v>5.4999999999999938E-2</v>
      </c>
      <c r="F194" s="12"/>
      <c r="G194" s="23" t="str">
        <f t="shared" si="11"/>
        <v/>
      </c>
      <c r="H194" s="12"/>
      <c r="I194" s="23" t="str">
        <f t="shared" si="12"/>
        <v/>
      </c>
      <c r="J194" s="12"/>
      <c r="K194" s="23" t="str">
        <f t="shared" si="12"/>
        <v/>
      </c>
      <c r="M194" s="49"/>
    </row>
    <row r="195" spans="1:13" ht="15.75" hidden="1" x14ac:dyDescent="0.25">
      <c r="A195" s="41"/>
      <c r="B195" s="11" t="s">
        <v>145</v>
      </c>
      <c r="C195" s="12">
        <v>15</v>
      </c>
      <c r="D195" s="28">
        <f t="shared" si="15"/>
        <v>15.83</v>
      </c>
      <c r="E195" s="23">
        <f t="shared" si="10"/>
        <v>5.5333333333333234E-2</v>
      </c>
      <c r="F195" s="12"/>
      <c r="G195" s="23" t="str">
        <f t="shared" si="11"/>
        <v/>
      </c>
      <c r="H195" s="12"/>
      <c r="I195" s="23" t="str">
        <f t="shared" si="12"/>
        <v/>
      </c>
      <c r="J195" s="12"/>
      <c r="K195" s="23" t="str">
        <f t="shared" si="12"/>
        <v/>
      </c>
      <c r="M195" s="49"/>
    </row>
    <row r="196" spans="1:13" ht="15.75" hidden="1" x14ac:dyDescent="0.25">
      <c r="A196" s="41"/>
      <c r="B196" s="11" t="s">
        <v>147</v>
      </c>
      <c r="C196" s="12">
        <v>50</v>
      </c>
      <c r="D196" s="28">
        <f t="shared" si="15"/>
        <v>52.75</v>
      </c>
      <c r="E196" s="23">
        <f t="shared" ref="E196:E211" si="16">IFERROR(D196/C196-1,"")</f>
        <v>5.4999999999999938E-2</v>
      </c>
      <c r="F196" s="12"/>
      <c r="G196" s="23" t="str">
        <f t="shared" ref="G196:G226" si="17">IFERROR($D196/F196-1,"")</f>
        <v/>
      </c>
      <c r="H196" s="12"/>
      <c r="I196" s="23" t="str">
        <f t="shared" ref="I196:K203" si="18">IFERROR($D196/H196-1,"")</f>
        <v/>
      </c>
      <c r="J196" s="12"/>
      <c r="K196" s="23" t="str">
        <f t="shared" si="18"/>
        <v/>
      </c>
      <c r="M196" s="49"/>
    </row>
    <row r="197" spans="1:13" ht="15.75" hidden="1" x14ac:dyDescent="0.25">
      <c r="A197" s="41"/>
      <c r="B197" s="11" t="s">
        <v>148</v>
      </c>
      <c r="C197" s="12">
        <v>70</v>
      </c>
      <c r="D197" s="28">
        <f t="shared" si="15"/>
        <v>73.849999999999994</v>
      </c>
      <c r="E197" s="23">
        <f t="shared" si="16"/>
        <v>5.4999999999999938E-2</v>
      </c>
      <c r="F197" s="12"/>
      <c r="G197" s="23" t="str">
        <f t="shared" si="17"/>
        <v/>
      </c>
      <c r="H197" s="12"/>
      <c r="I197" s="23" t="str">
        <f t="shared" si="18"/>
        <v/>
      </c>
      <c r="J197" s="12"/>
      <c r="K197" s="23" t="str">
        <f t="shared" si="18"/>
        <v/>
      </c>
      <c r="M197" s="49"/>
    </row>
    <row r="198" spans="1:13" ht="15.75" hidden="1" x14ac:dyDescent="0.25">
      <c r="A198" s="41"/>
      <c r="B198" s="11" t="s">
        <v>149</v>
      </c>
      <c r="C198" s="12">
        <v>30</v>
      </c>
      <c r="D198" s="28">
        <f t="shared" si="15"/>
        <v>31.65</v>
      </c>
      <c r="E198" s="23">
        <f t="shared" si="16"/>
        <v>5.4999999999999938E-2</v>
      </c>
      <c r="F198" s="12"/>
      <c r="G198" s="23" t="str">
        <f t="shared" si="17"/>
        <v/>
      </c>
      <c r="H198" s="12"/>
      <c r="I198" s="23" t="str">
        <f t="shared" si="18"/>
        <v/>
      </c>
      <c r="J198" s="12"/>
      <c r="K198" s="23" t="str">
        <f t="shared" si="18"/>
        <v/>
      </c>
      <c r="M198" s="49"/>
    </row>
    <row r="199" spans="1:13" ht="15.75" hidden="1" x14ac:dyDescent="0.25">
      <c r="A199" s="41"/>
      <c r="B199" s="11" t="s">
        <v>151</v>
      </c>
      <c r="C199" s="12">
        <v>15</v>
      </c>
      <c r="D199" s="28">
        <f t="shared" si="15"/>
        <v>15.83</v>
      </c>
      <c r="E199" s="23">
        <f t="shared" si="16"/>
        <v>5.5333333333333234E-2</v>
      </c>
      <c r="F199" s="12"/>
      <c r="G199" s="23" t="str">
        <f t="shared" si="17"/>
        <v/>
      </c>
      <c r="H199" s="12"/>
      <c r="I199" s="23" t="str">
        <f t="shared" si="18"/>
        <v/>
      </c>
      <c r="J199" s="12"/>
      <c r="K199" s="23" t="str">
        <f t="shared" si="18"/>
        <v/>
      </c>
      <c r="M199" s="49"/>
    </row>
    <row r="200" spans="1:13" ht="31.5" hidden="1" x14ac:dyDescent="0.25">
      <c r="A200" s="38"/>
      <c r="B200" s="32" t="s">
        <v>164</v>
      </c>
      <c r="C200" s="31"/>
      <c r="D200"/>
      <c r="E200" s="23" t="str">
        <f t="shared" si="16"/>
        <v/>
      </c>
      <c r="F200" s="31"/>
      <c r="G200" s="23" t="str">
        <f t="shared" si="17"/>
        <v/>
      </c>
      <c r="H200" s="31"/>
      <c r="I200" s="23" t="str">
        <f t="shared" si="18"/>
        <v/>
      </c>
      <c r="J200" s="31"/>
      <c r="K200" s="23" t="str">
        <f t="shared" si="18"/>
        <v/>
      </c>
      <c r="M200" s="49"/>
    </row>
    <row r="201" spans="1:13" ht="33" hidden="1" x14ac:dyDescent="0.25">
      <c r="B201" s="43" t="s">
        <v>182</v>
      </c>
      <c r="C201"/>
      <c r="D201"/>
      <c r="E201" s="23" t="str">
        <f t="shared" si="16"/>
        <v/>
      </c>
      <c r="F201"/>
      <c r="G201" s="23" t="str">
        <f t="shared" si="17"/>
        <v/>
      </c>
      <c r="H201"/>
      <c r="I201" s="23" t="str">
        <f t="shared" si="18"/>
        <v/>
      </c>
      <c r="J201"/>
      <c r="K201" s="23" t="str">
        <f t="shared" si="18"/>
        <v/>
      </c>
      <c r="M201" s="49"/>
    </row>
    <row r="202" spans="1:13" ht="31.5" hidden="1" x14ac:dyDescent="0.25">
      <c r="A202" s="38"/>
      <c r="B202" s="32" t="s">
        <v>183</v>
      </c>
      <c r="C202" s="30"/>
      <c r="D202"/>
      <c r="E202" s="23" t="str">
        <f t="shared" si="16"/>
        <v/>
      </c>
      <c r="F202" s="30"/>
      <c r="G202" s="23" t="str">
        <f t="shared" si="17"/>
        <v/>
      </c>
      <c r="H202" s="30"/>
      <c r="I202" s="23" t="str">
        <f t="shared" si="18"/>
        <v/>
      </c>
      <c r="J202" s="30"/>
      <c r="K202" s="23" t="str">
        <f t="shared" si="18"/>
        <v/>
      </c>
      <c r="M202" s="49"/>
    </row>
    <row r="203" spans="1:13" ht="15.75" hidden="1" x14ac:dyDescent="0.25">
      <c r="A203" s="38"/>
      <c r="B203" s="32" t="s">
        <v>189</v>
      </c>
      <c r="C203" s="30">
        <v>2083.33</v>
      </c>
      <c r="D203" s="29">
        <f>C203</f>
        <v>2083.33</v>
      </c>
      <c r="E203" s="23">
        <f t="shared" si="16"/>
        <v>0</v>
      </c>
      <c r="F203" s="30"/>
      <c r="G203" s="23" t="str">
        <f t="shared" si="17"/>
        <v/>
      </c>
      <c r="H203" s="30"/>
      <c r="I203" s="23" t="str">
        <f t="shared" si="18"/>
        <v/>
      </c>
      <c r="J203" s="30"/>
      <c r="K203" s="23" t="str">
        <f t="shared" si="18"/>
        <v/>
      </c>
      <c r="M203" s="49"/>
    </row>
    <row r="204" spans="1:13" ht="15.75" hidden="1" x14ac:dyDescent="0.25">
      <c r="A204" s="42"/>
      <c r="B204" s="16"/>
      <c r="C204" s="17"/>
      <c r="D204" s="24"/>
      <c r="E204" s="23" t="str">
        <f t="shared" si="16"/>
        <v/>
      </c>
      <c r="F204" s="17"/>
      <c r="G204" s="23" t="str">
        <f t="shared" si="17"/>
        <v/>
      </c>
      <c r="H204" s="17"/>
      <c r="J204" s="17"/>
    </row>
    <row r="205" spans="1:13" hidden="1" x14ac:dyDescent="0.25">
      <c r="C205"/>
      <c r="D205"/>
      <c r="E205" s="23" t="str">
        <f t="shared" si="16"/>
        <v/>
      </c>
      <c r="F205"/>
      <c r="G205" s="23" t="str">
        <f t="shared" si="17"/>
        <v/>
      </c>
      <c r="H205"/>
      <c r="J205"/>
    </row>
    <row r="206" spans="1:13" hidden="1" x14ac:dyDescent="0.25">
      <c r="E206" s="23" t="str">
        <f t="shared" si="16"/>
        <v/>
      </c>
      <c r="G206" s="23" t="str">
        <f t="shared" si="17"/>
        <v/>
      </c>
    </row>
    <row r="207" spans="1:13" hidden="1" x14ac:dyDescent="0.25">
      <c r="E207" s="23" t="str">
        <f t="shared" si="16"/>
        <v/>
      </c>
      <c r="G207" s="23" t="str">
        <f t="shared" si="17"/>
        <v/>
      </c>
    </row>
    <row r="208" spans="1:13" hidden="1" x14ac:dyDescent="0.25">
      <c r="E208" s="23" t="str">
        <f t="shared" si="16"/>
        <v/>
      </c>
      <c r="G208" s="23" t="str">
        <f t="shared" si="17"/>
        <v/>
      </c>
    </row>
    <row r="209" spans="5:7" x14ac:dyDescent="0.25">
      <c r="E209" s="23" t="str">
        <f t="shared" si="16"/>
        <v/>
      </c>
      <c r="G209" s="23" t="str">
        <f t="shared" si="17"/>
        <v/>
      </c>
    </row>
    <row r="210" spans="5:7" x14ac:dyDescent="0.25">
      <c r="E210" s="23" t="str">
        <f t="shared" si="16"/>
        <v/>
      </c>
      <c r="G210" s="23" t="str">
        <f t="shared" si="17"/>
        <v/>
      </c>
    </row>
    <row r="211" spans="5:7" x14ac:dyDescent="0.25">
      <c r="E211" s="23" t="str">
        <f t="shared" si="16"/>
        <v/>
      </c>
      <c r="G211" s="23" t="str">
        <f t="shared" si="17"/>
        <v/>
      </c>
    </row>
    <row r="212" spans="5:7" x14ac:dyDescent="0.25">
      <c r="G212" s="23" t="str">
        <f t="shared" si="17"/>
        <v/>
      </c>
    </row>
    <row r="213" spans="5:7" x14ac:dyDescent="0.25">
      <c r="G213" s="23" t="str">
        <f t="shared" si="17"/>
        <v/>
      </c>
    </row>
    <row r="214" spans="5:7" x14ac:dyDescent="0.25">
      <c r="G214" s="23" t="str">
        <f t="shared" si="17"/>
        <v/>
      </c>
    </row>
    <row r="215" spans="5:7" x14ac:dyDescent="0.25">
      <c r="G215" s="23" t="str">
        <f t="shared" si="17"/>
        <v/>
      </c>
    </row>
    <row r="216" spans="5:7" x14ac:dyDescent="0.25">
      <c r="G216" s="23" t="str">
        <f t="shared" si="17"/>
        <v/>
      </c>
    </row>
    <row r="217" spans="5:7" x14ac:dyDescent="0.25">
      <c r="G217" s="23" t="str">
        <f t="shared" si="17"/>
        <v/>
      </c>
    </row>
    <row r="218" spans="5:7" x14ac:dyDescent="0.25">
      <c r="G218" s="23" t="str">
        <f t="shared" si="17"/>
        <v/>
      </c>
    </row>
    <row r="219" spans="5:7" x14ac:dyDescent="0.25">
      <c r="G219" s="23" t="str">
        <f t="shared" si="17"/>
        <v/>
      </c>
    </row>
    <row r="220" spans="5:7" x14ac:dyDescent="0.25">
      <c r="G220" s="23" t="str">
        <f t="shared" si="17"/>
        <v/>
      </c>
    </row>
    <row r="221" spans="5:7" x14ac:dyDescent="0.25">
      <c r="G221" s="23" t="str">
        <f t="shared" si="17"/>
        <v/>
      </c>
    </row>
    <row r="222" spans="5:7" x14ac:dyDescent="0.25">
      <c r="G222" s="23" t="str">
        <f t="shared" si="17"/>
        <v/>
      </c>
    </row>
    <row r="223" spans="5:7" x14ac:dyDescent="0.25">
      <c r="G223" s="23" t="str">
        <f t="shared" si="17"/>
        <v/>
      </c>
    </row>
    <row r="224" spans="5:7" x14ac:dyDescent="0.25">
      <c r="G224" s="23" t="str">
        <f t="shared" si="17"/>
        <v/>
      </c>
    </row>
    <row r="225" spans="7:7" x14ac:dyDescent="0.25">
      <c r="G225" s="23" t="str">
        <f t="shared" si="17"/>
        <v/>
      </c>
    </row>
    <row r="226" spans="7:7" x14ac:dyDescent="0.25">
      <c r="G226" s="23" t="str">
        <f t="shared" si="17"/>
        <v/>
      </c>
    </row>
  </sheetData>
  <autoFilter ref="B1:M226" xr:uid="{4DBE77F8-E2CE-409C-832E-D699244FBBF7}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тарифы</vt:lpstr>
      <vt:lpstr>Лист1</vt:lpstr>
      <vt:lpstr>Лист1!Заголовки_для_печати</vt:lpstr>
      <vt:lpstr>тарифы!Заголовки_для_печати</vt:lpstr>
      <vt:lpstr>тарифы!Область_печати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Alla Andreeva</cp:lastModifiedBy>
  <cp:lastPrinted>2020-10-07T11:32:03Z</cp:lastPrinted>
  <dcterms:created xsi:type="dcterms:W3CDTF">2019-01-18T12:19:43Z</dcterms:created>
  <dcterms:modified xsi:type="dcterms:W3CDTF">2021-03-19T05:55:41Z</dcterms:modified>
</cp:coreProperties>
</file>